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45" yWindow="660" windowWidth="10320" windowHeight="6405"/>
  </bookViews>
  <sheets>
    <sheet name="Notes" sheetId="8" r:id="rId1"/>
    <sheet name="Forecast" sheetId="2" r:id="rId2"/>
    <sheet name="Forecast Updated" sheetId="23" r:id="rId3"/>
    <sheet name="Data" sheetId="1" r:id="rId4"/>
    <sheet name="Month Rank" sheetId="6" state="hidden" r:id="rId5"/>
    <sheet name="Dispensing Days" sheetId="5" state="hidden" r:id="rId6"/>
    <sheet name="Regression Feed xyrs" sheetId="21" state="hidden" r:id="rId7"/>
    <sheet name="Regression Feed FUpdated" sheetId="22" state="hidden" r:id="rId8"/>
  </sheets>
  <definedNames>
    <definedName name="DDMonth">'Dispensing Days'!$A$3:$A$15</definedName>
    <definedName name="DDYear">'Dispensing Days'!$A$3:$M$3</definedName>
    <definedName name="DispensingDays">'Dispensing Days'!$A$3:$M$15</definedName>
  </definedNames>
  <calcPr calcId="145621"/>
</workbook>
</file>

<file path=xl/calcChain.xml><?xml version="1.0" encoding="utf-8"?>
<calcChain xmlns="http://schemas.openxmlformats.org/spreadsheetml/2006/main">
  <c r="C75" i="22" l="1"/>
  <c r="C74" i="22"/>
  <c r="C73" i="22"/>
  <c r="C72" i="22"/>
  <c r="C71" i="22"/>
  <c r="C70" i="22"/>
  <c r="C69" i="22"/>
  <c r="C68" i="22"/>
  <c r="C67" i="22"/>
  <c r="C66" i="22"/>
  <c r="C65" i="22"/>
  <c r="C64" i="22"/>
  <c r="F16" i="6" l="1"/>
  <c r="E16" i="6"/>
  <c r="D16" i="6"/>
  <c r="C16" i="6"/>
  <c r="B16" i="6"/>
  <c r="F15" i="6"/>
  <c r="E15" i="6"/>
  <c r="D15" i="6"/>
  <c r="C15" i="6"/>
  <c r="B15" i="6"/>
  <c r="F14" i="6"/>
  <c r="E14" i="6"/>
  <c r="D14" i="6"/>
  <c r="C14" i="6"/>
  <c r="B14" i="6"/>
  <c r="F13" i="6"/>
  <c r="E13" i="6"/>
  <c r="D13" i="6"/>
  <c r="C13" i="6"/>
  <c r="B13" i="6"/>
  <c r="F12" i="6"/>
  <c r="E12" i="6"/>
  <c r="D12" i="6"/>
  <c r="C12" i="6"/>
  <c r="B12" i="6"/>
  <c r="F11" i="6"/>
  <c r="E11" i="6"/>
  <c r="D11" i="6"/>
  <c r="C11" i="6"/>
  <c r="B11" i="6"/>
  <c r="F10" i="6"/>
  <c r="E10" i="6"/>
  <c r="D10" i="6"/>
  <c r="C10" i="6"/>
  <c r="B10" i="6"/>
  <c r="F9" i="6"/>
  <c r="E9" i="6"/>
  <c r="D9" i="6"/>
  <c r="C9" i="6"/>
  <c r="B9" i="6"/>
  <c r="F8" i="6"/>
  <c r="E8" i="6"/>
  <c r="D8" i="6"/>
  <c r="C8" i="6"/>
  <c r="B8" i="6"/>
  <c r="F7" i="6"/>
  <c r="E7" i="6"/>
  <c r="D7" i="6"/>
  <c r="C7" i="6"/>
  <c r="B7" i="6"/>
  <c r="F6" i="6"/>
  <c r="E6" i="6"/>
  <c r="D6" i="6"/>
  <c r="C6" i="6"/>
  <c r="B6" i="6"/>
  <c r="F5" i="6"/>
  <c r="E5" i="6"/>
  <c r="D5" i="6"/>
  <c r="C5" i="6"/>
  <c r="B5" i="6"/>
  <c r="H42" i="8" l="1"/>
  <c r="H43" i="8"/>
  <c r="H41" i="8"/>
  <c r="B42" i="8"/>
  <c r="B43" i="8"/>
  <c r="B41" i="8"/>
  <c r="B37" i="8"/>
  <c r="C4" i="21"/>
  <c r="E4" i="21"/>
  <c r="C16" i="21"/>
  <c r="E16" i="21"/>
  <c r="C28" i="21"/>
  <c r="E28" i="21"/>
  <c r="C40" i="21"/>
  <c r="E40" i="21"/>
  <c r="C52" i="21"/>
  <c r="E52" i="21"/>
  <c r="E64" i="21"/>
  <c r="G5" i="6"/>
  <c r="G6" i="6"/>
  <c r="G7" i="6"/>
  <c r="G8" i="6"/>
  <c r="G9" i="6"/>
  <c r="G10" i="6"/>
  <c r="G11" i="6"/>
  <c r="G12" i="6"/>
  <c r="G13" i="6"/>
  <c r="G14" i="6"/>
  <c r="G15" i="6"/>
  <c r="G16" i="6"/>
  <c r="H5" i="6"/>
  <c r="F64" i="21"/>
  <c r="A64" i="21"/>
  <c r="D64" i="21" s="1"/>
  <c r="G64" i="21" s="1"/>
  <c r="D7" i="2"/>
  <c r="H6" i="6"/>
  <c r="F65" i="21"/>
  <c r="C5" i="21"/>
  <c r="E5" i="21"/>
  <c r="C17" i="21"/>
  <c r="E17" i="21"/>
  <c r="C29" i="21"/>
  <c r="E29" i="21"/>
  <c r="C41" i="21"/>
  <c r="E41" i="21"/>
  <c r="C53" i="21"/>
  <c r="E53" i="21"/>
  <c r="E65" i="21"/>
  <c r="H7" i="6"/>
  <c r="F66" i="21"/>
  <c r="C6" i="21"/>
  <c r="E6" i="21"/>
  <c r="C18" i="21"/>
  <c r="E18" i="21"/>
  <c r="C30" i="21"/>
  <c r="E30" i="21"/>
  <c r="C42" i="21"/>
  <c r="E42" i="21"/>
  <c r="C54" i="21"/>
  <c r="E54" i="21"/>
  <c r="E66" i="21"/>
  <c r="H8" i="6"/>
  <c r="F67" i="21"/>
  <c r="C7" i="21"/>
  <c r="E7" i="21"/>
  <c r="C19" i="21"/>
  <c r="E19" i="21"/>
  <c r="C31" i="21"/>
  <c r="E31" i="21"/>
  <c r="C43" i="21"/>
  <c r="E43" i="21"/>
  <c r="C55" i="21"/>
  <c r="E55" i="21"/>
  <c r="E67" i="21"/>
  <c r="H9" i="6"/>
  <c r="F68" i="21"/>
  <c r="C8" i="21"/>
  <c r="E8" i="21"/>
  <c r="C20" i="21"/>
  <c r="E20" i="21"/>
  <c r="C32" i="21"/>
  <c r="E32" i="21"/>
  <c r="C44" i="21"/>
  <c r="E44" i="21"/>
  <c r="C56" i="21"/>
  <c r="E56" i="21"/>
  <c r="E68" i="21"/>
  <c r="H10" i="6"/>
  <c r="F69" i="21"/>
  <c r="C9" i="21"/>
  <c r="E9" i="21"/>
  <c r="C21" i="21"/>
  <c r="E21" i="21"/>
  <c r="C33" i="21"/>
  <c r="E33" i="21"/>
  <c r="C45" i="21"/>
  <c r="E45" i="21"/>
  <c r="C57" i="21"/>
  <c r="E57" i="21"/>
  <c r="E69" i="21"/>
  <c r="H11" i="6"/>
  <c r="F70" i="21"/>
  <c r="C10" i="21"/>
  <c r="E10" i="21"/>
  <c r="C22" i="21"/>
  <c r="E22" i="21"/>
  <c r="C34" i="21"/>
  <c r="E34" i="21"/>
  <c r="C46" i="21"/>
  <c r="E46" i="21"/>
  <c r="C58" i="21"/>
  <c r="E58" i="21"/>
  <c r="E70" i="21"/>
  <c r="D70" i="21"/>
  <c r="G70" i="21" s="1"/>
  <c r="H12" i="6"/>
  <c r="F71" i="21"/>
  <c r="C11" i="21"/>
  <c r="E11" i="21"/>
  <c r="C23" i="21"/>
  <c r="E23" i="21"/>
  <c r="C35" i="21"/>
  <c r="E35" i="21"/>
  <c r="C47" i="21"/>
  <c r="E47" i="21"/>
  <c r="C59" i="21"/>
  <c r="E59" i="21"/>
  <c r="E71" i="21"/>
  <c r="H13" i="6"/>
  <c r="F72" i="21"/>
  <c r="C12" i="21"/>
  <c r="E12" i="21"/>
  <c r="C24" i="21"/>
  <c r="E24" i="21"/>
  <c r="C36" i="21"/>
  <c r="E36" i="21"/>
  <c r="C48" i="21"/>
  <c r="E48" i="21"/>
  <c r="C60" i="21"/>
  <c r="E60" i="21"/>
  <c r="E72" i="21"/>
  <c r="H14" i="6"/>
  <c r="F73" i="21"/>
  <c r="C13" i="21"/>
  <c r="E13" i="21"/>
  <c r="C25" i="21"/>
  <c r="E25" i="21"/>
  <c r="C37" i="21"/>
  <c r="E37" i="21"/>
  <c r="C49" i="21"/>
  <c r="E49" i="21"/>
  <c r="C61" i="21"/>
  <c r="E61" i="21"/>
  <c r="E73" i="21"/>
  <c r="H15" i="6"/>
  <c r="F74" i="21"/>
  <c r="C14" i="21"/>
  <c r="E14" i="21"/>
  <c r="C26" i="21"/>
  <c r="E26" i="21"/>
  <c r="C38" i="21"/>
  <c r="E38" i="21"/>
  <c r="C50" i="21"/>
  <c r="E50" i="21"/>
  <c r="C62" i="21"/>
  <c r="E62" i="21"/>
  <c r="E74" i="21"/>
  <c r="D74" i="21"/>
  <c r="G74" i="21" s="1"/>
  <c r="H16" i="6"/>
  <c r="F75" i="21"/>
  <c r="C15" i="21"/>
  <c r="E15" i="21"/>
  <c r="C27" i="21"/>
  <c r="E27" i="21"/>
  <c r="C39" i="21"/>
  <c r="E39" i="21"/>
  <c r="C51" i="21"/>
  <c r="E51" i="21"/>
  <c r="C63" i="21"/>
  <c r="E63" i="21"/>
  <c r="E75" i="21"/>
  <c r="C4" i="22"/>
  <c r="E4" i="22"/>
  <c r="C16" i="22"/>
  <c r="E16" i="22"/>
  <c r="C28" i="22"/>
  <c r="E28" i="22"/>
  <c r="C40" i="22"/>
  <c r="E40" i="22"/>
  <c r="C52" i="22"/>
  <c r="E52" i="22"/>
  <c r="E64" i="22"/>
  <c r="F64" i="22"/>
  <c r="B8" i="23"/>
  <c r="A64" i="22"/>
  <c r="D64" i="22"/>
  <c r="G64" i="22" s="1"/>
  <c r="D8" i="23"/>
  <c r="B9" i="23"/>
  <c r="C53" i="22"/>
  <c r="C41" i="22"/>
  <c r="C29" i="22"/>
  <c r="C17" i="22"/>
  <c r="C5" i="22"/>
  <c r="E5" i="22"/>
  <c r="E17" i="22"/>
  <c r="E29" i="22"/>
  <c r="E41" i="22"/>
  <c r="E53" i="22"/>
  <c r="E65" i="22"/>
  <c r="F65" i="22"/>
  <c r="D65" i="22"/>
  <c r="G65" i="22" s="1"/>
  <c r="D9" i="23"/>
  <c r="B10" i="23"/>
  <c r="C54" i="22"/>
  <c r="C42" i="22"/>
  <c r="C30" i="22"/>
  <c r="C18" i="22"/>
  <c r="C6" i="22"/>
  <c r="E6" i="22"/>
  <c r="E18" i="22"/>
  <c r="E30" i="22"/>
  <c r="E42" i="22"/>
  <c r="E54" i="22"/>
  <c r="E66" i="22"/>
  <c r="F66" i="22"/>
  <c r="D66" i="22"/>
  <c r="G66" i="22" s="1"/>
  <c r="D10" i="23"/>
  <c r="F9" i="23" s="1"/>
  <c r="G9" i="23" s="1"/>
  <c r="B11" i="23"/>
  <c r="C55" i="22"/>
  <c r="C43" i="22"/>
  <c r="C31" i="22"/>
  <c r="C19" i="22"/>
  <c r="C7" i="22"/>
  <c r="E7" i="22"/>
  <c r="E19" i="22"/>
  <c r="E31" i="22"/>
  <c r="E43" i="22"/>
  <c r="E55" i="22"/>
  <c r="E67" i="22"/>
  <c r="F67" i="22"/>
  <c r="D67" i="22"/>
  <c r="G67" i="22" s="1"/>
  <c r="D11" i="23"/>
  <c r="F10" i="23" s="1"/>
  <c r="G10" i="23" s="1"/>
  <c r="B12" i="23"/>
  <c r="C56" i="22"/>
  <c r="C44" i="22"/>
  <c r="C32" i="22"/>
  <c r="C20" i="22"/>
  <c r="C8" i="22"/>
  <c r="E8" i="22"/>
  <c r="E20" i="22"/>
  <c r="E32" i="22"/>
  <c r="E44" i="22"/>
  <c r="E56" i="22"/>
  <c r="E68" i="22"/>
  <c r="F68" i="22"/>
  <c r="D68" i="22"/>
  <c r="G68" i="22" s="1"/>
  <c r="D12" i="23"/>
  <c r="B13" i="23"/>
  <c r="C57" i="22"/>
  <c r="C45" i="22"/>
  <c r="C33" i="22"/>
  <c r="C21" i="22"/>
  <c r="C9" i="22"/>
  <c r="E9" i="22"/>
  <c r="E21" i="22"/>
  <c r="E33" i="22"/>
  <c r="E45" i="22"/>
  <c r="E57" i="22"/>
  <c r="E69" i="22"/>
  <c r="F69" i="22"/>
  <c r="D69" i="22"/>
  <c r="G69" i="22" s="1"/>
  <c r="D13" i="23"/>
  <c r="B14" i="23"/>
  <c r="C58" i="22"/>
  <c r="C46" i="22"/>
  <c r="C34" i="22"/>
  <c r="C22" i="22"/>
  <c r="C10" i="22"/>
  <c r="E10" i="22"/>
  <c r="E22" i="22"/>
  <c r="E34" i="22"/>
  <c r="E46" i="22"/>
  <c r="E58" i="22"/>
  <c r="E70" i="22"/>
  <c r="F70" i="22"/>
  <c r="D70" i="22"/>
  <c r="G70" i="22" s="1"/>
  <c r="D14" i="23"/>
  <c r="F13" i="23" s="1"/>
  <c r="G13" i="23" s="1"/>
  <c r="B15" i="23"/>
  <c r="C59" i="22"/>
  <c r="C47" i="22"/>
  <c r="C35" i="22"/>
  <c r="C23" i="22"/>
  <c r="C11" i="22"/>
  <c r="E11" i="22"/>
  <c r="E23" i="22"/>
  <c r="E35" i="22"/>
  <c r="E47" i="22"/>
  <c r="E59" i="22"/>
  <c r="E71" i="22"/>
  <c r="F71" i="22"/>
  <c r="D71" i="22"/>
  <c r="G71" i="22" s="1"/>
  <c r="D15" i="23"/>
  <c r="F14" i="23" s="1"/>
  <c r="G14" i="23" s="1"/>
  <c r="B16" i="23"/>
  <c r="C60" i="22"/>
  <c r="C48" i="22"/>
  <c r="C36" i="22"/>
  <c r="C24" i="22"/>
  <c r="C12" i="22"/>
  <c r="E12" i="22"/>
  <c r="E24" i="22"/>
  <c r="E36" i="22"/>
  <c r="E48" i="22"/>
  <c r="E60" i="22"/>
  <c r="E72" i="22"/>
  <c r="F72" i="22"/>
  <c r="D72" i="22"/>
  <c r="G72" i="22" s="1"/>
  <c r="D16" i="23"/>
  <c r="B17" i="23"/>
  <c r="C61" i="22"/>
  <c r="C49" i="22"/>
  <c r="C37" i="22"/>
  <c r="C25" i="22"/>
  <c r="C13" i="22"/>
  <c r="E13" i="22"/>
  <c r="E25" i="22"/>
  <c r="E37" i="22"/>
  <c r="E49" i="22"/>
  <c r="E61" i="22"/>
  <c r="E73" i="22"/>
  <c r="F73" i="22"/>
  <c r="D73" i="22"/>
  <c r="G73" i="22" s="1"/>
  <c r="D17" i="23"/>
  <c r="B18" i="23"/>
  <c r="C62" i="22"/>
  <c r="C50" i="22"/>
  <c r="C38" i="22"/>
  <c r="C26" i="22"/>
  <c r="C14" i="22"/>
  <c r="E14" i="22"/>
  <c r="E26" i="22"/>
  <c r="E38" i="22"/>
  <c r="E50" i="22"/>
  <c r="E62" i="22"/>
  <c r="E74" i="22"/>
  <c r="F74" i="22"/>
  <c r="D74" i="22"/>
  <c r="G74" i="22" s="1"/>
  <c r="D18" i="23"/>
  <c r="F17" i="23" s="1"/>
  <c r="G17" i="23" s="1"/>
  <c r="B19" i="23"/>
  <c r="C63" i="22"/>
  <c r="C51" i="22"/>
  <c r="C39" i="22"/>
  <c r="C27" i="22"/>
  <c r="C15" i="22"/>
  <c r="E15" i="22"/>
  <c r="E27" i="22"/>
  <c r="E39" i="22"/>
  <c r="E51" i="22"/>
  <c r="E63" i="22"/>
  <c r="E75" i="22"/>
  <c r="F75" i="22"/>
  <c r="D75" i="22"/>
  <c r="G75" i="22" s="1"/>
  <c r="D19" i="23"/>
  <c r="F18" i="23" s="1"/>
  <c r="D20" i="23"/>
  <c r="F16" i="23"/>
  <c r="G16" i="23" s="1"/>
  <c r="F15" i="23"/>
  <c r="G15" i="23" s="1"/>
  <c r="F12" i="23"/>
  <c r="G12" i="23" s="1"/>
  <c r="F11" i="23"/>
  <c r="G11" i="23" s="1"/>
  <c r="F8" i="23"/>
  <c r="G8" i="23" s="1"/>
  <c r="B32" i="23"/>
  <c r="C33" i="23"/>
  <c r="B7" i="2"/>
  <c r="D8" i="2"/>
  <c r="D9" i="2"/>
  <c r="D10" i="2"/>
  <c r="D11" i="2"/>
  <c r="D12" i="2"/>
  <c r="D13" i="2"/>
  <c r="D14" i="2"/>
  <c r="D15" i="2"/>
  <c r="D16" i="2"/>
  <c r="D17" i="2"/>
  <c r="D18" i="2"/>
  <c r="D19" i="2"/>
  <c r="F7" i="2"/>
  <c r="G7" i="2" s="1"/>
  <c r="B8" i="2"/>
  <c r="F8" i="2"/>
  <c r="B9" i="2"/>
  <c r="F9" i="2"/>
  <c r="G9" i="2" s="1"/>
  <c r="B10" i="2"/>
  <c r="F10" i="2"/>
  <c r="B11" i="2"/>
  <c r="F11" i="2"/>
  <c r="G11" i="2" s="1"/>
  <c r="B12" i="2"/>
  <c r="F12" i="2"/>
  <c r="G12" i="2" s="1"/>
  <c r="B13" i="2"/>
  <c r="F13" i="2"/>
  <c r="G13" i="2" s="1"/>
  <c r="B14" i="2"/>
  <c r="F14" i="2"/>
  <c r="G14" i="2" s="1"/>
  <c r="B15" i="2"/>
  <c r="F15" i="2"/>
  <c r="G15" i="2" s="1"/>
  <c r="B16" i="2"/>
  <c r="F16" i="2"/>
  <c r="B17" i="2"/>
  <c r="F17" i="2"/>
  <c r="G17" i="2" s="1"/>
  <c r="B31" i="2"/>
  <c r="G8" i="2"/>
  <c r="G10" i="2"/>
  <c r="G16" i="2"/>
  <c r="G18" i="2"/>
  <c r="C32" i="2"/>
  <c r="O25" i="1"/>
  <c r="O26" i="1"/>
  <c r="O27" i="1"/>
  <c r="O28" i="1"/>
  <c r="O29" i="1"/>
  <c r="O30" i="1"/>
  <c r="O31" i="1"/>
  <c r="O32" i="1"/>
  <c r="O33" i="1"/>
  <c r="O34" i="1"/>
  <c r="O35" i="1"/>
  <c r="O24" i="1"/>
  <c r="H37" i="8"/>
  <c r="B30" i="23"/>
  <c r="B31" i="23"/>
  <c r="C31" i="23"/>
  <c r="H65" i="22"/>
  <c r="F53" i="21"/>
  <c r="F54" i="21"/>
  <c r="F55" i="21"/>
  <c r="F56" i="21"/>
  <c r="F57" i="21"/>
  <c r="F58" i="21"/>
  <c r="F59" i="21"/>
  <c r="F60" i="21"/>
  <c r="F61" i="21"/>
  <c r="F62" i="21"/>
  <c r="F63" i="21"/>
  <c r="F52" i="21"/>
  <c r="F41" i="21"/>
  <c r="F42" i="21"/>
  <c r="F43" i="21"/>
  <c r="F44" i="21"/>
  <c r="F45" i="21"/>
  <c r="F46" i="21"/>
  <c r="F47" i="21"/>
  <c r="F48" i="21"/>
  <c r="F49" i="21"/>
  <c r="F50" i="21"/>
  <c r="F51" i="21"/>
  <c r="F40" i="21"/>
  <c r="F29" i="21"/>
  <c r="F30" i="21"/>
  <c r="F31" i="21"/>
  <c r="F32" i="21"/>
  <c r="F33" i="21"/>
  <c r="F34" i="21"/>
  <c r="F35" i="21"/>
  <c r="F36" i="21"/>
  <c r="F37" i="21"/>
  <c r="F38" i="21"/>
  <c r="F39" i="21"/>
  <c r="F28" i="21"/>
  <c r="F17" i="21"/>
  <c r="F18" i="21"/>
  <c r="F19" i="21"/>
  <c r="F20" i="21"/>
  <c r="F21" i="21"/>
  <c r="F22" i="21"/>
  <c r="F23" i="21"/>
  <c r="F24" i="21"/>
  <c r="F25" i="21"/>
  <c r="F26" i="21"/>
  <c r="F27" i="21"/>
  <c r="F16" i="21"/>
  <c r="F5" i="21"/>
  <c r="F6" i="21"/>
  <c r="F7" i="21"/>
  <c r="F8" i="21"/>
  <c r="F9" i="21"/>
  <c r="F10" i="21"/>
  <c r="F11" i="21"/>
  <c r="F12" i="21"/>
  <c r="F13" i="21"/>
  <c r="F14" i="21"/>
  <c r="F15" i="21"/>
  <c r="F4" i="21"/>
  <c r="H66" i="22"/>
  <c r="H67" i="22"/>
  <c r="H68" i="22"/>
  <c r="H69" i="22"/>
  <c r="H70" i="22"/>
  <c r="H71" i="22"/>
  <c r="H72" i="22"/>
  <c r="H73" i="22"/>
  <c r="H74" i="22"/>
  <c r="H75" i="22"/>
  <c r="H64" i="22"/>
  <c r="F53" i="22"/>
  <c r="F54" i="22"/>
  <c r="F55" i="22"/>
  <c r="F56" i="22"/>
  <c r="F57" i="22"/>
  <c r="F58" i="22"/>
  <c r="F59" i="22"/>
  <c r="F60" i="22"/>
  <c r="F61" i="22"/>
  <c r="F62" i="22"/>
  <c r="F63" i="22"/>
  <c r="F52" i="22"/>
  <c r="F41" i="22"/>
  <c r="F42" i="22"/>
  <c r="F43" i="22"/>
  <c r="F44" i="22"/>
  <c r="F45" i="22"/>
  <c r="F46" i="22"/>
  <c r="F47" i="22"/>
  <c r="F48" i="22"/>
  <c r="F49" i="22"/>
  <c r="F50" i="22"/>
  <c r="F51" i="22"/>
  <c r="F40" i="22"/>
  <c r="F29" i="22"/>
  <c r="F30" i="22"/>
  <c r="F31" i="22"/>
  <c r="F32" i="22"/>
  <c r="F33" i="22"/>
  <c r="F34" i="22"/>
  <c r="F35" i="22"/>
  <c r="F36" i="22"/>
  <c r="F37" i="22"/>
  <c r="F38" i="22"/>
  <c r="F39" i="22"/>
  <c r="F28" i="22"/>
  <c r="F17" i="22"/>
  <c r="F18" i="22"/>
  <c r="F19" i="22"/>
  <c r="F20" i="22"/>
  <c r="F21" i="22"/>
  <c r="F22" i="22"/>
  <c r="F23" i="22"/>
  <c r="F24" i="22"/>
  <c r="F25" i="22"/>
  <c r="F26" i="22"/>
  <c r="F27" i="22"/>
  <c r="F16" i="22"/>
  <c r="F5" i="22"/>
  <c r="F6" i="22"/>
  <c r="F7" i="22"/>
  <c r="F8" i="22"/>
  <c r="F9" i="22"/>
  <c r="F10" i="22"/>
  <c r="F11" i="22"/>
  <c r="F12" i="22"/>
  <c r="F13" i="22"/>
  <c r="F14" i="22"/>
  <c r="F15" i="22"/>
  <c r="F4" i="22"/>
  <c r="C20" i="23"/>
  <c r="B28" i="23"/>
  <c r="B29" i="23"/>
  <c r="C29" i="23"/>
  <c r="C30" i="23"/>
  <c r="C32" i="23"/>
  <c r="A4" i="22"/>
  <c r="D4" i="22"/>
  <c r="D5" i="22"/>
  <c r="D6" i="22"/>
  <c r="D7" i="22"/>
  <c r="D8" i="22"/>
  <c r="D9" i="22"/>
  <c r="D10" i="22"/>
  <c r="D11" i="22"/>
  <c r="D12" i="22"/>
  <c r="D13" i="22"/>
  <c r="D14" i="22"/>
  <c r="D15" i="22"/>
  <c r="A16" i="22"/>
  <c r="D16" i="22" s="1"/>
  <c r="A28" i="22"/>
  <c r="D28" i="22"/>
  <c r="D29" i="22"/>
  <c r="D30" i="22"/>
  <c r="D31" i="22"/>
  <c r="D32" i="22"/>
  <c r="D33" i="22"/>
  <c r="D34" i="22"/>
  <c r="D35" i="22"/>
  <c r="D36" i="22"/>
  <c r="D37" i="22"/>
  <c r="D38" i="22"/>
  <c r="D39" i="22"/>
  <c r="A40" i="22"/>
  <c r="D42" i="22" s="1"/>
  <c r="D40" i="22"/>
  <c r="D41" i="22"/>
  <c r="D44" i="22"/>
  <c r="D45" i="22"/>
  <c r="D48" i="22"/>
  <c r="D49" i="22"/>
  <c r="D51" i="22"/>
  <c r="A52" i="22"/>
  <c r="D52" i="22" s="1"/>
  <c r="D53" i="22"/>
  <c r="D54" i="22"/>
  <c r="D55" i="22"/>
  <c r="D57" i="22"/>
  <c r="D58" i="22"/>
  <c r="D59" i="22"/>
  <c r="D61" i="22"/>
  <c r="D62" i="22"/>
  <c r="D63" i="22"/>
  <c r="B28" i="2"/>
  <c r="B29" i="2"/>
  <c r="C29" i="2"/>
  <c r="B30" i="2"/>
  <c r="C30" i="2"/>
  <c r="C31" i="2"/>
  <c r="B27" i="2"/>
  <c r="C28" i="2"/>
  <c r="A4" i="21"/>
  <c r="D4" i="21" s="1"/>
  <c r="D7" i="21"/>
  <c r="D11" i="21"/>
  <c r="D15" i="21"/>
  <c r="A16" i="21"/>
  <c r="D16" i="21"/>
  <c r="D17" i="21"/>
  <c r="D18" i="21"/>
  <c r="D19" i="21"/>
  <c r="D20" i="21"/>
  <c r="D21" i="21"/>
  <c r="D22" i="21"/>
  <c r="D23" i="21"/>
  <c r="D24" i="21"/>
  <c r="D25" i="21"/>
  <c r="D26" i="21"/>
  <c r="D27" i="21"/>
  <c r="A28" i="21"/>
  <c r="D30" i="21" s="1"/>
  <c r="D28" i="21"/>
  <c r="D29" i="21"/>
  <c r="D31" i="21"/>
  <c r="D32" i="21"/>
  <c r="D33" i="21"/>
  <c r="D35" i="21"/>
  <c r="D36" i="21"/>
  <c r="D37" i="21"/>
  <c r="D39" i="21"/>
  <c r="A40" i="21"/>
  <c r="D40" i="21" s="1"/>
  <c r="D47" i="21"/>
  <c r="D51" i="21"/>
  <c r="A52" i="21"/>
  <c r="D52" i="21" s="1"/>
  <c r="D53" i="21"/>
  <c r="D54" i="21"/>
  <c r="D55" i="21"/>
  <c r="D57" i="21"/>
  <c r="D58" i="21"/>
  <c r="D59" i="21"/>
  <c r="D61" i="21"/>
  <c r="D62" i="21"/>
  <c r="D63" i="21"/>
  <c r="C19" i="2"/>
  <c r="O8" i="1"/>
  <c r="O9" i="1"/>
  <c r="O10" i="1"/>
  <c r="O11" i="1"/>
  <c r="O12" i="1"/>
  <c r="O13" i="1"/>
  <c r="O14" i="1"/>
  <c r="O15" i="1"/>
  <c r="O16" i="1"/>
  <c r="O17" i="1"/>
  <c r="O18" i="1"/>
  <c r="O7" i="1"/>
  <c r="O3" i="1"/>
  <c r="H24" i="1"/>
  <c r="H7" i="1"/>
  <c r="H8" i="1"/>
  <c r="H9" i="1"/>
  <c r="H10" i="1"/>
  <c r="H11" i="1"/>
  <c r="H12" i="1"/>
  <c r="H13" i="1"/>
  <c r="H14" i="1"/>
  <c r="H15" i="1"/>
  <c r="H16" i="1"/>
  <c r="H17" i="1"/>
  <c r="H18" i="1"/>
  <c r="H25" i="1"/>
  <c r="H26" i="1"/>
  <c r="H27" i="1"/>
  <c r="H28" i="1"/>
  <c r="H29" i="1"/>
  <c r="H30" i="1"/>
  <c r="H31" i="1"/>
  <c r="H32" i="1"/>
  <c r="H33" i="1"/>
  <c r="H34" i="1"/>
  <c r="H35" i="1"/>
  <c r="D3" i="1"/>
  <c r="B18" i="2"/>
  <c r="C4" i="6"/>
  <c r="D4" i="6"/>
  <c r="E4" i="6"/>
  <c r="F4" i="6"/>
  <c r="B3" i="6"/>
  <c r="B4" i="6"/>
  <c r="A16" i="6"/>
  <c r="A5" i="6"/>
  <c r="A6" i="6"/>
  <c r="A7" i="6"/>
  <c r="A8" i="6"/>
  <c r="A9" i="6"/>
  <c r="A10" i="6"/>
  <c r="A11" i="6"/>
  <c r="A12" i="6"/>
  <c r="A13" i="6"/>
  <c r="A14" i="6"/>
  <c r="A15" i="6"/>
  <c r="A4" i="6"/>
  <c r="B32" i="2" l="1"/>
  <c r="B33" i="23"/>
  <c r="F19" i="23"/>
  <c r="G19" i="23" s="1"/>
  <c r="G18" i="23"/>
  <c r="G77" i="22"/>
  <c r="D66" i="21"/>
  <c r="G66" i="21" s="1"/>
  <c r="D75" i="21"/>
  <c r="G75" i="21" s="1"/>
  <c r="D71" i="21"/>
  <c r="G71" i="21" s="1"/>
  <c r="D67" i="21"/>
  <c r="G67" i="21" s="1"/>
  <c r="D72" i="21"/>
  <c r="G72" i="21" s="1"/>
  <c r="D68" i="21"/>
  <c r="G68" i="21" s="1"/>
  <c r="A34" i="2"/>
  <c r="D73" i="21"/>
  <c r="G73" i="21" s="1"/>
  <c r="D69" i="21"/>
  <c r="G69" i="21" s="1"/>
  <c r="D65" i="21"/>
  <c r="G65" i="21" s="1"/>
  <c r="D60" i="21"/>
  <c r="D56" i="21"/>
  <c r="D60" i="22"/>
  <c r="D56" i="22"/>
  <c r="D43" i="21"/>
  <c r="D50" i="21"/>
  <c r="D42" i="21"/>
  <c r="D46" i="21"/>
  <c r="D49" i="21"/>
  <c r="D45" i="21"/>
  <c r="D41" i="21"/>
  <c r="D47" i="22"/>
  <c r="D43" i="22"/>
  <c r="D48" i="21"/>
  <c r="D44" i="21"/>
  <c r="D50" i="22"/>
  <c r="D46" i="22"/>
  <c r="D38" i="21"/>
  <c r="D34" i="21"/>
  <c r="D25" i="22"/>
  <c r="D21" i="22"/>
  <c r="D17" i="22"/>
  <c r="D27" i="22"/>
  <c r="D23" i="22"/>
  <c r="D19" i="22"/>
  <c r="D26" i="22"/>
  <c r="D22" i="22"/>
  <c r="D18" i="22"/>
  <c r="D24" i="22"/>
  <c r="D20" i="22"/>
  <c r="D13" i="21"/>
  <c r="D9" i="21"/>
  <c r="D5" i="21"/>
  <c r="D14" i="21"/>
  <c r="D10" i="21"/>
  <c r="D6" i="21"/>
  <c r="D12" i="21"/>
  <c r="D8" i="21"/>
  <c r="G77" i="21" l="1"/>
  <c r="A35" i="23"/>
</calcChain>
</file>

<file path=xl/sharedStrings.xml><?xml version="1.0" encoding="utf-8"?>
<sst xmlns="http://schemas.openxmlformats.org/spreadsheetml/2006/main" count="326" uniqueCount="81">
  <si>
    <t>Month</t>
  </si>
  <si>
    <t>April</t>
  </si>
  <si>
    <t>May</t>
  </si>
  <si>
    <t>June</t>
  </si>
  <si>
    <t>July</t>
  </si>
  <si>
    <t>August</t>
  </si>
  <si>
    <t>September</t>
  </si>
  <si>
    <t>October</t>
  </si>
  <si>
    <t>November</t>
  </si>
  <si>
    <t>December</t>
  </si>
  <si>
    <t>January</t>
  </si>
  <si>
    <t>February</t>
  </si>
  <si>
    <t>Year</t>
  </si>
  <si>
    <t>2010/11</t>
  </si>
  <si>
    <t>2016/17</t>
  </si>
  <si>
    <t>Historical</t>
  </si>
  <si>
    <t>Dispensing days</t>
  </si>
  <si>
    <t>year</t>
  </si>
  <si>
    <t>month</t>
  </si>
  <si>
    <t>March</t>
  </si>
  <si>
    <t>2005/06</t>
  </si>
  <si>
    <t>2006/07</t>
  </si>
  <si>
    <t>2007/08</t>
  </si>
  <si>
    <t>2009/10</t>
  </si>
  <si>
    <t>2011/12</t>
  </si>
  <si>
    <t>2012/13</t>
  </si>
  <si>
    <t>2013/14</t>
  </si>
  <si>
    <t>2014/15</t>
  </si>
  <si>
    <t>2015/16</t>
  </si>
  <si>
    <t>2008/09</t>
  </si>
  <si>
    <t>Ranking Months for forecast</t>
  </si>
  <si>
    <t>Total across 5 years</t>
  </si>
  <si>
    <t>Month Rank</t>
  </si>
  <si>
    <t>Feed for running regression</t>
  </si>
  <si>
    <t>Regression Statistics</t>
  </si>
  <si>
    <t>Predicted spend</t>
  </si>
  <si>
    <t>Please read before using spreadsheet</t>
  </si>
  <si>
    <t>Updating forecast for new financial year</t>
  </si>
  <si>
    <t>'Forecast' sheet</t>
  </si>
  <si>
    <t>'Data' sheet</t>
  </si>
  <si>
    <t>Policy adjustments (£)</t>
  </si>
  <si>
    <t>Enter the historical monthly actual spend (£s) for the year mentioned in column heading</t>
  </si>
  <si>
    <t>Entering data for current financial year</t>
  </si>
  <si>
    <t>When you know the monthly spend for the previous month, enter this value in the last column of the 'Actual Spend' table.</t>
  </si>
  <si>
    <t>If there have been any policy adjustments in this month, add them to the last column of the 'Policy Adjustment' table.</t>
  </si>
  <si>
    <t>The monthly spend will now be included in this sheet.</t>
  </si>
  <si>
    <t>The end of year forecast is calculated using the actual monthly spend for previous months and the predicted spend for future months.</t>
  </si>
  <si>
    <t xml:space="preserve">Enter the total cumulative policy/local adjustments (£) that apply for each month in the year mentioned. </t>
  </si>
  <si>
    <t>The R square value is the variation between the regression line and the actual data points.  It is used to say how suitable the regression is for forecasting, the closer to 1, the more suitable the regression is.</t>
  </si>
  <si>
    <t>If the P value is smaller than either 0.05 or 0.01, depending on the confidence level, the variables are said to be significant to the regression.</t>
  </si>
  <si>
    <t>Do not cut and paste data within this workbook.  You can copy data in from another workbook if needed.</t>
  </si>
  <si>
    <t>Predicted monthly spend (£)</t>
  </si>
  <si>
    <t>End of year forecast (£)</t>
  </si>
  <si>
    <t>Actual monthly spend (£)</t>
  </si>
  <si>
    <t xml:space="preserve">If the forecast column is blank and you haven't received a pop up window informing that data is missing, then press F9.  For the forecast to automatically appear, calculations need to be on automatic.  To do this, go to the 'Options' menu under the 'Tools' bar, then click on the 'Calculations' tab and select the 'Automatic' box and click 'OK'. </t>
  </si>
  <si>
    <t>For more information, see the Guide on running the Forecast Template.</t>
  </si>
  <si>
    <t>For more information on the cumulative policy/local adjustments see the accompanying guide.</t>
  </si>
  <si>
    <t>Actual monthly drugs spend (£)</t>
  </si>
  <si>
    <t>End of year totals</t>
  </si>
  <si>
    <t>% change</t>
  </si>
  <si>
    <t>Feed for running regression that updates with most recent months</t>
  </si>
  <si>
    <t>'Forecast Updated' sheet</t>
  </si>
  <si>
    <t>This will automatically calculate the predicted spend for each month and end of year forecast.  The regression for this forecast is based on the previous years data.</t>
  </si>
  <si>
    <t>If the forecast column is blank follow the instructions under the 'Forecast' sheet heading above.</t>
  </si>
  <si>
    <t>The R square value for regression on 'Forecast' sheet is:</t>
  </si>
  <si>
    <t>The R square value for regression on 'Forecast Updated' sheet is:</t>
  </si>
  <si>
    <t>P values for the regression on 'Forecast' sheet</t>
  </si>
  <si>
    <t>P values for the regression on 'Forecast Updated' sheet</t>
  </si>
  <si>
    <t>'Forecast' and 'Forecast Updated' sheet</t>
  </si>
  <si>
    <t>Once all data is filled in, click the button 'Update regression for new financial year'.</t>
  </si>
  <si>
    <t>Data entry sheet</t>
  </si>
  <si>
    <t>Forecast which updates the regression as the year progresses</t>
  </si>
  <si>
    <t>Forecast that fixes the regression at the start of the year</t>
  </si>
  <si>
    <t>If you don't know of any policy/local adjustments for 2017/18, enter the same amount as March in the previous year for all months in the last column.</t>
  </si>
  <si>
    <t xml:space="preserve">Please note, if one yellow cell is left blank in either columns 2012/13-2016/17 for monthly spend or 2012/13-2017/18 for policy/local adjustments the forecast will not run and a message will appear.  </t>
  </si>
  <si>
    <t>To calculate the predicted spend for future months in 2017/18 taking into account the data for the months in 2017/18 already passed, click the button 'Update regression for new financial year taking into account most recent months'.</t>
  </si>
  <si>
    <t>This calculates the regression from previous years data along with the 2017/18 months with data.  Therefore, the months already passed in 2017/18 will not have a predicted spend.</t>
  </si>
  <si>
    <t>Forecast for monthly and end of year spend for 2017/18</t>
  </si>
  <si>
    <t>Updated end of year forecast % change from 2016/17</t>
  </si>
  <si>
    <t>2017/18</t>
  </si>
  <si>
    <t>The predicted monthly spend in this sheet is calculated off a regression that takes into account recent months data in 2017/18.  Therefore, no predicted monthly spend for months with data in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</si>
</sst>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00000000"/>
  </numFmts>
  <fonts count="16" x14ac:knownFonts="1">
    <font>
      <sz val="10"/>
      <name val="Arial"/>
    </font>
    <font>
      <sz val="10"/>
      <name val="Arial"/>
      <family val="2"/>
    </font>
    <font>
      <b/>
      <sz val="12"/>
      <name val="Arial"/>
      <family val="2"/>
    </font>
    <font>
      <sz val="10"/>
      <name val="Arial"/>
      <family val="2"/>
    </font>
    <font>
      <sz val="8"/>
      <name val="Arial"/>
      <family val="2"/>
    </font>
    <font>
      <i/>
      <sz val="10"/>
      <name val="Arial"/>
      <family val="2"/>
    </font>
    <font>
      <b/>
      <sz val="14"/>
      <name val="Arial"/>
      <family val="2"/>
    </font>
    <font>
      <u/>
      <sz val="10"/>
      <name val="Arial"/>
      <family val="2"/>
    </font>
    <font>
      <sz val="10"/>
      <color indexed="9"/>
      <name val="Arial"/>
      <family val="2"/>
    </font>
    <font>
      <i/>
      <sz val="10"/>
      <color indexed="9"/>
      <name val="Arial"/>
      <family val="2"/>
    </font>
    <font>
      <sz val="10"/>
      <color indexed="10"/>
      <name val="Arial"/>
      <family val="2"/>
    </font>
    <font>
      <sz val="10"/>
      <color indexed="63"/>
      <name val="Tahoma"/>
      <family val="2"/>
    </font>
    <font>
      <sz val="10"/>
      <name val="Arial"/>
      <family val="2"/>
    </font>
    <font>
      <b/>
      <sz val="18"/>
      <name val="Arial"/>
      <family val="2"/>
    </font>
    <font>
      <b/>
      <sz val="18"/>
      <name val="Arial"/>
      <family val="2"/>
    </font>
    <font>
      <sz val="10"/>
      <color rgb="FF000000"/>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24">
    <border>
      <left/>
      <right/>
      <top/>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22"/>
      </bottom>
      <diagonal/>
    </border>
    <border>
      <left/>
      <right/>
      <top style="thin">
        <color indexed="22"/>
      </top>
      <bottom style="thin">
        <color indexed="22"/>
      </bottom>
      <diagonal/>
    </border>
    <border>
      <left/>
      <right/>
      <top style="thin">
        <color indexed="22"/>
      </top>
      <bottom style="thin">
        <color indexed="64"/>
      </bottom>
      <diagonal/>
    </border>
    <border>
      <left/>
      <right style="thin">
        <color indexed="64"/>
      </right>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bottom style="thin">
        <color indexed="22"/>
      </bottom>
      <diagonal/>
    </border>
    <border>
      <left style="thin">
        <color indexed="64"/>
      </left>
      <right/>
      <top style="thin">
        <color indexed="22"/>
      </top>
      <bottom style="thin">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13">
    <xf numFmtId="0" fontId="0" fillId="0" borderId="0" xfId="0"/>
    <xf numFmtId="0" fontId="2" fillId="0" borderId="0" xfId="0" applyFont="1"/>
    <xf numFmtId="0" fontId="3" fillId="0" borderId="0" xfId="0" applyFont="1" applyFill="1"/>
    <xf numFmtId="0" fontId="0" fillId="0" borderId="0" xfId="0" applyBorder="1"/>
    <xf numFmtId="164" fontId="0" fillId="0" borderId="0" xfId="1" applyNumberFormat="1" applyFont="1"/>
    <xf numFmtId="0" fontId="0" fillId="0" borderId="0" xfId="0" applyFill="1" applyBorder="1" applyAlignment="1"/>
    <xf numFmtId="0" fontId="2" fillId="2" borderId="0" xfId="0" applyFont="1" applyFill="1"/>
    <xf numFmtId="0" fontId="0" fillId="2" borderId="0" xfId="0" applyFill="1"/>
    <xf numFmtId="0" fontId="0" fillId="2" borderId="0" xfId="0" applyFill="1" applyAlignment="1">
      <alignment wrapText="1"/>
    </xf>
    <xf numFmtId="164" fontId="0" fillId="2" borderId="1" xfId="0" applyNumberFormat="1" applyFill="1" applyBorder="1"/>
    <xf numFmtId="164" fontId="0" fillId="2" borderId="2" xfId="0" applyNumberFormat="1" applyFill="1" applyBorder="1"/>
    <xf numFmtId="164" fontId="0" fillId="2" borderId="3" xfId="0" applyNumberFormat="1" applyFill="1" applyBorder="1"/>
    <xf numFmtId="0" fontId="0" fillId="2" borderId="4" xfId="0" applyFill="1" applyBorder="1" applyAlignment="1">
      <alignment wrapText="1"/>
    </xf>
    <xf numFmtId="164" fontId="0" fillId="2" borderId="2" xfId="1" applyNumberFormat="1" applyFont="1" applyFill="1" applyBorder="1"/>
    <xf numFmtId="164" fontId="0" fillId="2" borderId="3" xfId="1" applyNumberFormat="1" applyFont="1"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6" fillId="2" borderId="0" xfId="0" applyFont="1" applyFill="1"/>
    <xf numFmtId="0" fontId="7" fillId="2" borderId="0" xfId="0" quotePrefix="1" applyFont="1" applyFill="1"/>
    <xf numFmtId="164" fontId="1" fillId="0" borderId="0" xfId="1" applyNumberFormat="1"/>
    <xf numFmtId="164" fontId="0" fillId="2" borderId="0" xfId="1" applyNumberFormat="1" applyFont="1" applyFill="1"/>
    <xf numFmtId="0" fontId="8" fillId="2" borderId="0" xfId="0" applyFont="1" applyFill="1"/>
    <xf numFmtId="0" fontId="8" fillId="2" borderId="0" xfId="0" applyFont="1" applyFill="1" applyBorder="1"/>
    <xf numFmtId="0" fontId="9" fillId="2" borderId="0" xfId="0" applyFont="1" applyFill="1" applyBorder="1" applyAlignment="1">
      <alignment horizontal="centerContinuous"/>
    </xf>
    <xf numFmtId="0" fontId="8" fillId="2" borderId="0" xfId="0" applyFont="1" applyFill="1" applyBorder="1" applyAlignment="1"/>
    <xf numFmtId="0" fontId="9" fillId="2" borderId="0" xfId="0" applyFont="1" applyFill="1" applyBorder="1" applyAlignment="1">
      <alignment horizontal="center"/>
    </xf>
    <xf numFmtId="0" fontId="10" fillId="2" borderId="0" xfId="0" applyFont="1" applyFill="1"/>
    <xf numFmtId="164" fontId="0" fillId="2" borderId="3" xfId="1" applyNumberFormat="1" applyFont="1" applyFill="1" applyBorder="1" applyProtection="1"/>
    <xf numFmtId="164" fontId="0" fillId="2" borderId="1" xfId="1" applyNumberFormat="1" applyFont="1" applyFill="1" applyBorder="1" applyProtection="1"/>
    <xf numFmtId="164" fontId="0" fillId="2" borderId="2" xfId="1" applyNumberFormat="1" applyFont="1" applyFill="1" applyBorder="1" applyProtection="1"/>
    <xf numFmtId="164" fontId="0" fillId="3" borderId="7" xfId="1" applyNumberFormat="1" applyFont="1" applyFill="1" applyBorder="1" applyProtection="1">
      <protection locked="0"/>
    </xf>
    <xf numFmtId="3" fontId="3" fillId="3" borderId="3" xfId="0" applyNumberFormat="1" applyFont="1" applyFill="1" applyBorder="1" applyProtection="1">
      <protection locked="0"/>
    </xf>
    <xf numFmtId="164" fontId="0" fillId="3" borderId="8" xfId="1" applyNumberFormat="1" applyFont="1" applyFill="1" applyBorder="1" applyProtection="1">
      <protection locked="0"/>
    </xf>
    <xf numFmtId="3" fontId="3" fillId="3" borderId="1" xfId="0" applyNumberFormat="1" applyFont="1" applyFill="1" applyBorder="1" applyProtection="1">
      <protection locked="0"/>
    </xf>
    <xf numFmtId="164" fontId="3" fillId="3" borderId="1" xfId="1" applyNumberFormat="1" applyFont="1" applyFill="1" applyBorder="1" applyProtection="1">
      <protection locked="0"/>
    </xf>
    <xf numFmtId="164" fontId="0" fillId="3" borderId="9" xfId="1" applyNumberFormat="1" applyFont="1" applyFill="1" applyBorder="1" applyProtection="1">
      <protection locked="0"/>
    </xf>
    <xf numFmtId="164" fontId="3" fillId="3" borderId="2" xfId="1" applyNumberFormat="1" applyFont="1" applyFill="1" applyBorder="1" applyProtection="1">
      <protection locked="0"/>
    </xf>
    <xf numFmtId="164" fontId="0" fillId="3" borderId="10" xfId="1" applyNumberFormat="1" applyFont="1" applyFill="1" applyBorder="1" applyProtection="1">
      <protection locked="0"/>
    </xf>
    <xf numFmtId="165" fontId="0" fillId="2" borderId="0" xfId="0" applyNumberFormat="1" applyFill="1"/>
    <xf numFmtId="164" fontId="0" fillId="0" borderId="0" xfId="0" applyNumberFormat="1"/>
    <xf numFmtId="0" fontId="5" fillId="0" borderId="0" xfId="0" applyFont="1" applyFill="1" applyBorder="1" applyAlignment="1">
      <alignment horizontal="centerContinuous"/>
    </xf>
    <xf numFmtId="0" fontId="5" fillId="0" borderId="0" xfId="0" applyFont="1" applyFill="1" applyBorder="1" applyAlignment="1">
      <alignment horizontal="center"/>
    </xf>
    <xf numFmtId="0" fontId="11" fillId="0" borderId="0" xfId="0" applyFont="1" applyAlignment="1">
      <alignment horizontal="left" indent="1"/>
    </xf>
    <xf numFmtId="3" fontId="0" fillId="2" borderId="1" xfId="1" applyNumberFormat="1" applyFont="1" applyFill="1" applyBorder="1"/>
    <xf numFmtId="10" fontId="0" fillId="2" borderId="1" xfId="2" applyNumberFormat="1" applyFont="1" applyFill="1" applyBorder="1"/>
    <xf numFmtId="3" fontId="0" fillId="2" borderId="1" xfId="1" applyNumberFormat="1" applyFont="1" applyFill="1" applyBorder="1" applyAlignment="1"/>
    <xf numFmtId="3" fontId="0" fillId="2" borderId="1" xfId="0" applyNumberFormat="1" applyFill="1" applyBorder="1" applyAlignment="1"/>
    <xf numFmtId="3" fontId="0" fillId="2" borderId="2" xfId="1" applyNumberFormat="1" applyFont="1" applyFill="1" applyBorder="1"/>
    <xf numFmtId="10" fontId="0" fillId="2" borderId="2" xfId="2" applyNumberFormat="1" applyFont="1" applyFill="1" applyBorder="1"/>
    <xf numFmtId="3" fontId="0" fillId="2" borderId="3" xfId="1" applyNumberFormat="1" applyFont="1" applyFill="1" applyBorder="1"/>
    <xf numFmtId="164" fontId="1" fillId="2" borderId="3" xfId="1" applyNumberFormat="1" applyFill="1" applyBorder="1" applyProtection="1"/>
    <xf numFmtId="164" fontId="1" fillId="2" borderId="3" xfId="1" applyNumberFormat="1" applyFill="1" applyBorder="1"/>
    <xf numFmtId="164" fontId="1" fillId="2" borderId="1" xfId="1" applyNumberFormat="1" applyFill="1" applyBorder="1" applyProtection="1"/>
    <xf numFmtId="164" fontId="1" fillId="2" borderId="2" xfId="1" applyNumberFormat="1" applyFill="1" applyBorder="1" applyProtection="1"/>
    <xf numFmtId="164" fontId="1" fillId="2" borderId="2" xfId="1" applyNumberFormat="1" applyFill="1" applyBorder="1"/>
    <xf numFmtId="164" fontId="1" fillId="2" borderId="0" xfId="1" applyNumberFormat="1" applyFill="1"/>
    <xf numFmtId="3" fontId="1" fillId="2" borderId="3" xfId="1" applyNumberFormat="1" applyFill="1" applyBorder="1"/>
    <xf numFmtId="3" fontId="1" fillId="2" borderId="1" xfId="1" applyNumberFormat="1" applyFill="1" applyBorder="1"/>
    <xf numFmtId="10" fontId="1" fillId="2" borderId="1" xfId="2" applyNumberFormat="1" applyFill="1" applyBorder="1"/>
    <xf numFmtId="3" fontId="1" fillId="2" borderId="1" xfId="1" applyNumberFormat="1" applyFill="1" applyBorder="1" applyAlignment="1"/>
    <xf numFmtId="0" fontId="0" fillId="2" borderId="0" xfId="0" applyFill="1" applyAlignment="1"/>
    <xf numFmtId="0" fontId="0" fillId="2" borderId="0" xfId="0" applyFill="1" applyAlignment="1">
      <alignment horizontal="center"/>
    </xf>
    <xf numFmtId="0" fontId="7" fillId="2" borderId="0" xfId="0" quotePrefix="1" applyFont="1" applyFill="1" applyAlignment="1">
      <alignment horizontal="left"/>
    </xf>
    <xf numFmtId="0" fontId="1" fillId="2" borderId="0" xfId="0" applyFont="1" applyFill="1" applyAlignment="1">
      <alignment horizontal="left"/>
    </xf>
    <xf numFmtId="0" fontId="0" fillId="2" borderId="0" xfId="0" quotePrefix="1" applyFill="1"/>
    <xf numFmtId="0" fontId="1" fillId="2" borderId="0" xfId="0" applyFont="1" applyFill="1"/>
    <xf numFmtId="0" fontId="1" fillId="2" borderId="4" xfId="0" applyFont="1" applyFill="1" applyBorder="1" applyAlignment="1">
      <alignment wrapText="1"/>
    </xf>
    <xf numFmtId="10" fontId="1" fillId="2" borderId="11" xfId="2" applyNumberFormat="1" applyFont="1" applyFill="1" applyBorder="1"/>
    <xf numFmtId="10" fontId="1" fillId="2" borderId="1" xfId="2" applyNumberFormat="1" applyFont="1" applyFill="1" applyBorder="1"/>
    <xf numFmtId="10" fontId="1" fillId="2" borderId="2" xfId="2" applyNumberFormat="1" applyFont="1" applyFill="1" applyBorder="1"/>
    <xf numFmtId="10" fontId="1" fillId="2" borderId="11" xfId="2" applyNumberFormat="1" applyFont="1" applyFill="1" applyBorder="1" applyAlignment="1">
      <alignment wrapText="1"/>
    </xf>
    <xf numFmtId="10" fontId="1" fillId="2" borderId="1" xfId="2" applyNumberFormat="1" applyFont="1" applyFill="1" applyBorder="1" applyAlignment="1">
      <alignment wrapText="1"/>
    </xf>
    <xf numFmtId="10" fontId="1" fillId="2" borderId="2" xfId="2" applyNumberFormat="1" applyFont="1" applyFill="1" applyBorder="1" applyAlignment="1">
      <alignment wrapText="1"/>
    </xf>
    <xf numFmtId="0" fontId="0" fillId="2" borderId="12" xfId="0" applyFill="1" applyBorder="1"/>
    <xf numFmtId="0" fontId="0" fillId="2" borderId="13" xfId="0" applyFill="1" applyBorder="1"/>
    <xf numFmtId="0" fontId="0" fillId="2" borderId="14" xfId="0" applyFill="1" applyBorder="1"/>
    <xf numFmtId="0" fontId="12" fillId="2" borderId="0" xfId="0" applyFont="1" applyFill="1"/>
    <xf numFmtId="0" fontId="13" fillId="2" borderId="0" xfId="0" applyFont="1" applyFill="1"/>
    <xf numFmtId="0" fontId="14" fillId="2" borderId="0" xfId="0" applyFont="1" applyFill="1"/>
    <xf numFmtId="0" fontId="0" fillId="0" borderId="0" xfId="0" applyFill="1"/>
    <xf numFmtId="0" fontId="0" fillId="0" borderId="0" xfId="0" applyBorder="1" applyAlignment="1">
      <alignment horizontal="right" wrapText="1"/>
    </xf>
    <xf numFmtId="164" fontId="0" fillId="3" borderId="15" xfId="1" applyNumberFormat="1" applyFont="1" applyFill="1" applyBorder="1" applyProtection="1">
      <protection locked="0"/>
    </xf>
    <xf numFmtId="164" fontId="0" fillId="3" borderId="16" xfId="1" applyNumberFormat="1" applyFont="1" applyFill="1" applyBorder="1" applyProtection="1">
      <protection locked="0"/>
    </xf>
    <xf numFmtId="164" fontId="0" fillId="3" borderId="17" xfId="1" applyNumberFormat="1" applyFont="1" applyFill="1" applyBorder="1" applyProtection="1">
      <protection locked="0"/>
    </xf>
    <xf numFmtId="164" fontId="0" fillId="3" borderId="12" xfId="1" applyNumberFormat="1" applyFont="1" applyFill="1" applyBorder="1" applyProtection="1">
      <protection locked="0"/>
    </xf>
    <xf numFmtId="164" fontId="0" fillId="3" borderId="18" xfId="1" applyNumberFormat="1" applyFont="1" applyFill="1" applyBorder="1" applyProtection="1">
      <protection locked="0"/>
    </xf>
    <xf numFmtId="164" fontId="0" fillId="3" borderId="5" xfId="1" applyNumberFormat="1" applyFont="1" applyFill="1" applyBorder="1" applyProtection="1">
      <protection locked="0"/>
    </xf>
    <xf numFmtId="164" fontId="0" fillId="3" borderId="6" xfId="1" applyNumberFormat="1" applyFont="1" applyFill="1" applyBorder="1" applyProtection="1">
      <protection locked="0"/>
    </xf>
    <xf numFmtId="164" fontId="0" fillId="3" borderId="13" xfId="1" applyNumberFormat="1" applyFont="1" applyFill="1" applyBorder="1" applyProtection="1">
      <protection locked="0"/>
    </xf>
    <xf numFmtId="0" fontId="1" fillId="2" borderId="2" xfId="0" applyFont="1" applyFill="1" applyBorder="1"/>
    <xf numFmtId="164" fontId="0" fillId="3" borderId="14" xfId="1" applyNumberFormat="1" applyFont="1" applyFill="1" applyBorder="1" applyProtection="1">
      <protection locked="0"/>
    </xf>
    <xf numFmtId="0" fontId="1" fillId="0" borderId="0" xfId="3" applyBorder="1" applyAlignment="1">
      <alignment horizontal="center"/>
    </xf>
    <xf numFmtId="0" fontId="1" fillId="2" borderId="1" xfId="0" applyFont="1" applyFill="1" applyBorder="1"/>
    <xf numFmtId="0" fontId="0" fillId="2" borderId="18" xfId="0" applyFill="1" applyBorder="1"/>
    <xf numFmtId="0" fontId="1" fillId="2" borderId="6" xfId="0" applyFont="1" applyFill="1" applyBorder="1"/>
    <xf numFmtId="0" fontId="1" fillId="2" borderId="19" xfId="0" applyFont="1" applyFill="1" applyBorder="1"/>
    <xf numFmtId="0" fontId="1" fillId="2" borderId="20" xfId="0" applyFont="1" applyFill="1" applyBorder="1"/>
    <xf numFmtId="0" fontId="1" fillId="2" borderId="21" xfId="0" applyFont="1" applyFill="1" applyBorder="1"/>
    <xf numFmtId="0" fontId="0" fillId="2" borderId="0" xfId="0" applyFill="1" applyAlignment="1">
      <alignment horizontal="left" wrapText="1"/>
    </xf>
    <xf numFmtId="0" fontId="1" fillId="2" borderId="0" xfId="0" applyFont="1" applyFill="1" applyAlignment="1">
      <alignment wrapText="1"/>
    </xf>
    <xf numFmtId="0" fontId="0" fillId="2" borderId="0" xfId="0" applyFill="1" applyAlignment="1">
      <alignment wrapText="1"/>
    </xf>
    <xf numFmtId="0" fontId="0" fillId="2" borderId="0" xfId="0" applyFill="1" applyAlignment="1">
      <alignment horizontal="center"/>
    </xf>
    <xf numFmtId="0" fontId="1" fillId="2" borderId="0" xfId="0" applyFont="1" applyFill="1" applyAlignment="1">
      <alignment horizontal="left" wrapText="1"/>
    </xf>
    <xf numFmtId="0" fontId="3" fillId="2" borderId="0" xfId="0" applyFont="1" applyFill="1" applyAlignment="1">
      <alignment horizontal="left" wrapText="1"/>
    </xf>
    <xf numFmtId="0" fontId="0" fillId="2" borderId="19" xfId="0"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390525</xdr:colOff>
          <xdr:row>20</xdr:row>
          <xdr:rowOff>9525</xdr:rowOff>
        </xdr:from>
        <xdr:to>
          <xdr:col>2</xdr:col>
          <xdr:colOff>114300</xdr:colOff>
          <xdr:row>23</xdr:row>
          <xdr:rowOff>123825</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Update regression for </a:t>
              </a:r>
            </a:p>
            <a:p>
              <a:pPr algn="ctr" rtl="0">
                <a:defRPr sz="1000"/>
              </a:pPr>
              <a:r>
                <a:rPr lang="en-GB" sz="1000" b="0" i="0" u="none" strike="noStrike" baseline="0">
                  <a:solidFill>
                    <a:srgbClr val="000000"/>
                  </a:solidFill>
                  <a:latin typeface="Arial"/>
                  <a:cs typeface="Arial"/>
                </a:rPr>
                <a:t>new financial year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390525</xdr:colOff>
          <xdr:row>21</xdr:row>
          <xdr:rowOff>9525</xdr:rowOff>
        </xdr:from>
        <xdr:to>
          <xdr:col>2</xdr:col>
          <xdr:colOff>114300</xdr:colOff>
          <xdr:row>24</xdr:row>
          <xdr:rowOff>123825</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Update regression for </a:t>
              </a:r>
            </a:p>
            <a:p>
              <a:pPr algn="ctr" rtl="0">
                <a:defRPr sz="1000"/>
              </a:pPr>
              <a:r>
                <a:rPr lang="en-GB" sz="1000" b="0" i="0" u="none" strike="noStrike" baseline="0">
                  <a:solidFill>
                    <a:srgbClr val="000000"/>
                  </a:solidFill>
                  <a:latin typeface="Arial"/>
                  <a:cs typeface="Arial"/>
                </a:rPr>
                <a:t>new financial year taking into account most recent months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3"/>
  <sheetViews>
    <sheetView tabSelected="1" workbookViewId="0"/>
  </sheetViews>
  <sheetFormatPr defaultRowHeight="12.75" x14ac:dyDescent="0.2"/>
  <cols>
    <col min="1" max="1" width="14.85546875" style="7" customWidth="1"/>
    <col min="2" max="2" width="13.42578125" style="7" customWidth="1"/>
    <col min="3" max="7" width="9.140625" style="7"/>
    <col min="8" max="8" width="11.5703125" style="7" bestFit="1" customWidth="1"/>
    <col min="9" max="16384" width="9.140625" style="7"/>
  </cols>
  <sheetData>
    <row r="1" spans="1:14" ht="18" x14ac:dyDescent="0.25">
      <c r="A1" s="21" t="s">
        <v>36</v>
      </c>
    </row>
    <row r="3" spans="1:14" ht="15.75" x14ac:dyDescent="0.25">
      <c r="A3" s="6" t="s">
        <v>37</v>
      </c>
    </row>
    <row r="4" spans="1:14" x14ac:dyDescent="0.2">
      <c r="A4" s="22" t="s">
        <v>39</v>
      </c>
    </row>
    <row r="5" spans="1:14" x14ac:dyDescent="0.2">
      <c r="A5" s="7" t="s">
        <v>41</v>
      </c>
    </row>
    <row r="6" spans="1:14" x14ac:dyDescent="0.2">
      <c r="A6" s="7" t="s">
        <v>47</v>
      </c>
    </row>
    <row r="7" spans="1:14" x14ac:dyDescent="0.2">
      <c r="A7" s="69" t="s">
        <v>73</v>
      </c>
    </row>
    <row r="8" spans="1:14" x14ac:dyDescent="0.2">
      <c r="A8" s="7" t="s">
        <v>56</v>
      </c>
    </row>
    <row r="9" spans="1:14" x14ac:dyDescent="0.2">
      <c r="A9" s="7" t="s">
        <v>50</v>
      </c>
    </row>
    <row r="10" spans="1:14" ht="26.25" customHeight="1" x14ac:dyDescent="0.2">
      <c r="A10" s="103" t="s">
        <v>74</v>
      </c>
      <c r="B10" s="104"/>
      <c r="C10" s="104"/>
      <c r="D10" s="104"/>
      <c r="E10" s="104"/>
      <c r="F10" s="104"/>
      <c r="G10" s="104"/>
      <c r="H10" s="104"/>
      <c r="I10" s="104"/>
      <c r="J10" s="104"/>
      <c r="K10" s="104"/>
      <c r="L10" s="104"/>
      <c r="M10" s="104"/>
      <c r="N10" s="104"/>
    </row>
    <row r="12" spans="1:14" x14ac:dyDescent="0.2">
      <c r="A12" s="22" t="s">
        <v>38</v>
      </c>
    </row>
    <row r="13" spans="1:14" x14ac:dyDescent="0.2">
      <c r="A13" s="7" t="s">
        <v>69</v>
      </c>
    </row>
    <row r="14" spans="1:14" x14ac:dyDescent="0.2">
      <c r="A14" s="7" t="s">
        <v>62</v>
      </c>
    </row>
    <row r="15" spans="1:14" ht="37.5" customHeight="1" x14ac:dyDescent="0.2">
      <c r="A15" s="104" t="s">
        <v>54</v>
      </c>
      <c r="B15" s="104"/>
      <c r="C15" s="104"/>
      <c r="D15" s="104"/>
      <c r="E15" s="104"/>
      <c r="F15" s="104"/>
      <c r="G15" s="104"/>
      <c r="H15" s="104"/>
      <c r="I15" s="104"/>
      <c r="J15" s="104"/>
      <c r="K15" s="104"/>
      <c r="L15" s="104"/>
      <c r="M15" s="104"/>
      <c r="N15" s="104"/>
    </row>
    <row r="16" spans="1:14" s="64" customFormat="1" ht="12.75" customHeight="1" x14ac:dyDescent="0.2">
      <c r="A16" s="105"/>
      <c r="B16" s="105"/>
      <c r="C16" s="105"/>
      <c r="D16" s="105"/>
      <c r="E16" s="105"/>
      <c r="F16" s="105"/>
      <c r="G16" s="105"/>
      <c r="H16" s="105"/>
      <c r="I16" s="105"/>
      <c r="J16" s="105"/>
      <c r="K16" s="105"/>
      <c r="L16" s="105"/>
      <c r="M16" s="105"/>
      <c r="N16" s="105"/>
    </row>
    <row r="17" spans="1:14" s="64" customFormat="1" ht="12.75" customHeight="1" x14ac:dyDescent="0.2">
      <c r="A17" s="66" t="s">
        <v>61</v>
      </c>
      <c r="B17" s="65"/>
      <c r="C17" s="65"/>
      <c r="D17" s="65"/>
      <c r="E17" s="65"/>
      <c r="F17" s="65"/>
      <c r="G17" s="65"/>
      <c r="H17" s="65"/>
      <c r="I17" s="65"/>
      <c r="J17" s="65"/>
      <c r="K17" s="65"/>
      <c r="L17" s="65"/>
      <c r="M17" s="65"/>
      <c r="N17" s="65"/>
    </row>
    <row r="18" spans="1:14" s="64" customFormat="1" ht="24.75" customHeight="1" x14ac:dyDescent="0.2">
      <c r="A18" s="106" t="s">
        <v>75</v>
      </c>
      <c r="B18" s="107"/>
      <c r="C18" s="107"/>
      <c r="D18" s="107"/>
      <c r="E18" s="107"/>
      <c r="F18" s="107"/>
      <c r="G18" s="107"/>
      <c r="H18" s="107"/>
      <c r="I18" s="107"/>
      <c r="J18" s="107"/>
      <c r="K18" s="107"/>
      <c r="L18" s="107"/>
      <c r="M18" s="107"/>
      <c r="N18" s="107"/>
    </row>
    <row r="19" spans="1:14" s="64" customFormat="1" ht="27" customHeight="1" x14ac:dyDescent="0.2">
      <c r="A19" s="106" t="s">
        <v>76</v>
      </c>
      <c r="B19" s="107"/>
      <c r="C19" s="107"/>
      <c r="D19" s="107"/>
      <c r="E19" s="107"/>
      <c r="F19" s="107"/>
      <c r="G19" s="107"/>
      <c r="H19" s="107"/>
      <c r="I19" s="107"/>
      <c r="J19" s="107"/>
      <c r="K19" s="107"/>
      <c r="L19" s="107"/>
      <c r="M19" s="107"/>
      <c r="N19" s="107"/>
    </row>
    <row r="20" spans="1:14" s="64" customFormat="1" ht="12.75" customHeight="1" x14ac:dyDescent="0.2">
      <c r="A20" s="67" t="s">
        <v>63</v>
      </c>
      <c r="B20" s="65"/>
      <c r="C20" s="65"/>
      <c r="D20" s="65"/>
      <c r="E20" s="65"/>
      <c r="F20" s="65"/>
      <c r="G20" s="65"/>
      <c r="H20" s="65"/>
      <c r="I20" s="65"/>
      <c r="J20" s="65"/>
      <c r="K20" s="65"/>
      <c r="L20" s="65"/>
      <c r="M20" s="65"/>
      <c r="N20" s="65"/>
    </row>
    <row r="22" spans="1:14" ht="15.75" x14ac:dyDescent="0.25">
      <c r="A22" s="6" t="s">
        <v>42</v>
      </c>
    </row>
    <row r="23" spans="1:14" x14ac:dyDescent="0.2">
      <c r="A23" s="22" t="s">
        <v>39</v>
      </c>
    </row>
    <row r="24" spans="1:14" x14ac:dyDescent="0.2">
      <c r="A24" s="7" t="s">
        <v>43</v>
      </c>
    </row>
    <row r="25" spans="1:14" x14ac:dyDescent="0.2">
      <c r="A25" s="7" t="s">
        <v>44</v>
      </c>
    </row>
    <row r="27" spans="1:14" x14ac:dyDescent="0.2">
      <c r="A27" s="22" t="s">
        <v>68</v>
      </c>
    </row>
    <row r="28" spans="1:14" x14ac:dyDescent="0.2">
      <c r="A28" s="7" t="s">
        <v>45</v>
      </c>
    </row>
    <row r="29" spans="1:14" x14ac:dyDescent="0.2">
      <c r="A29" s="7" t="s">
        <v>46</v>
      </c>
    </row>
    <row r="32" spans="1:14" x14ac:dyDescent="0.2">
      <c r="A32" s="7" t="s">
        <v>55</v>
      </c>
    </row>
    <row r="34" spans="1:14" ht="15.75" x14ac:dyDescent="0.25">
      <c r="A34" s="6" t="s">
        <v>34</v>
      </c>
    </row>
    <row r="35" spans="1:14" ht="24" customHeight="1" x14ac:dyDescent="0.2">
      <c r="A35" s="102" t="s">
        <v>48</v>
      </c>
      <c r="B35" s="102"/>
      <c r="C35" s="102"/>
      <c r="D35" s="102"/>
      <c r="E35" s="102"/>
      <c r="F35" s="102"/>
      <c r="G35" s="102"/>
      <c r="H35" s="102"/>
      <c r="I35" s="102"/>
      <c r="J35" s="102"/>
      <c r="K35" s="102"/>
      <c r="L35" s="102"/>
      <c r="M35" s="102"/>
      <c r="N35" s="102"/>
    </row>
    <row r="36" spans="1:14" x14ac:dyDescent="0.2">
      <c r="A36" s="7" t="s">
        <v>64</v>
      </c>
      <c r="F36" s="7" t="s">
        <v>65</v>
      </c>
    </row>
    <row r="37" spans="1:14" x14ac:dyDescent="0.2">
      <c r="B37" s="7" t="str">
        <f>IF(Forecast!J7="","",Forecast!J7)</f>
        <v/>
      </c>
      <c r="H37" s="7" t="str">
        <f>IF('Forecast Updated'!J10="","",'Forecast Updated'!J10)</f>
        <v/>
      </c>
    </row>
    <row r="39" spans="1:14" x14ac:dyDescent="0.2">
      <c r="A39" s="7" t="s">
        <v>49</v>
      </c>
    </row>
    <row r="40" spans="1:14" x14ac:dyDescent="0.2">
      <c r="A40" s="7" t="s">
        <v>66</v>
      </c>
      <c r="F40" s="7" t="s">
        <v>67</v>
      </c>
    </row>
    <row r="41" spans="1:14" x14ac:dyDescent="0.2">
      <c r="A41" s="7" t="s">
        <v>16</v>
      </c>
      <c r="B41" s="42" t="str">
        <f>IF(Forecast!M20="","",Forecast!M20)</f>
        <v/>
      </c>
      <c r="F41" s="7" t="s">
        <v>16</v>
      </c>
      <c r="H41" s="42" t="str">
        <f>IF('Forecast Updated'!M23="","",'Forecast Updated'!M23)</f>
        <v/>
      </c>
    </row>
    <row r="42" spans="1:14" x14ac:dyDescent="0.2">
      <c r="A42" s="7" t="s">
        <v>12</v>
      </c>
      <c r="B42" s="42" t="str">
        <f>IF(Forecast!M21="","",Forecast!M21)</f>
        <v/>
      </c>
      <c r="F42" s="7" t="s">
        <v>12</v>
      </c>
      <c r="H42" s="42" t="str">
        <f>IF('Forecast Updated'!M24="","",'Forecast Updated'!M24)</f>
        <v/>
      </c>
    </row>
    <row r="43" spans="1:14" x14ac:dyDescent="0.2">
      <c r="A43" s="7" t="s">
        <v>0</v>
      </c>
      <c r="B43" s="42" t="str">
        <f>IF(Forecast!M22="","",Forecast!M22)</f>
        <v/>
      </c>
      <c r="F43" s="7" t="s">
        <v>0</v>
      </c>
      <c r="H43" s="42" t="str">
        <f>IF('Forecast Updated'!M25="","",'Forecast Updated'!M25)</f>
        <v/>
      </c>
    </row>
  </sheetData>
  <mergeCells count="6">
    <mergeCell ref="A35:N35"/>
    <mergeCell ref="A10:N10"/>
    <mergeCell ref="A15:N15"/>
    <mergeCell ref="A16:N16"/>
    <mergeCell ref="A18:N18"/>
    <mergeCell ref="A19:N19"/>
  </mergeCells>
  <phoneticPr fontId="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36"/>
  <sheetViews>
    <sheetView zoomScale="85" workbookViewId="0">
      <selection activeCell="A32" sqref="A32"/>
    </sheetView>
  </sheetViews>
  <sheetFormatPr defaultRowHeight="12.75" x14ac:dyDescent="0.2"/>
  <cols>
    <col min="1" max="1" width="14.5703125" style="7" customWidth="1"/>
    <col min="2" max="2" width="16" style="7" customWidth="1"/>
    <col min="3" max="3" width="10.7109375" style="7" customWidth="1"/>
    <col min="4" max="4" width="16" style="7" customWidth="1"/>
    <col min="5" max="5" width="10.7109375" style="7" customWidth="1"/>
    <col min="6" max="6" width="16" style="7" customWidth="1"/>
    <col min="7" max="7" width="22" style="7" customWidth="1"/>
    <col min="8" max="16384" width="9.140625" style="7"/>
  </cols>
  <sheetData>
    <row r="1" spans="1:15" ht="23.25" x14ac:dyDescent="0.35">
      <c r="A1" s="81" t="s">
        <v>72</v>
      </c>
    </row>
    <row r="3" spans="1:15" ht="15.75" x14ac:dyDescent="0.25">
      <c r="A3" s="6" t="s">
        <v>77</v>
      </c>
      <c r="I3" s="26"/>
      <c r="J3" s="26"/>
      <c r="K3" s="26"/>
      <c r="L3" s="26"/>
      <c r="M3" s="26"/>
      <c r="N3" s="26"/>
      <c r="O3" s="26"/>
    </row>
    <row r="4" spans="1:15" x14ac:dyDescent="0.2">
      <c r="G4" s="69"/>
      <c r="H4" s="69"/>
      <c r="I4" s="26"/>
      <c r="J4" s="26"/>
      <c r="K4" s="26"/>
      <c r="L4" s="26"/>
      <c r="M4" s="26"/>
      <c r="N4" s="26"/>
      <c r="O4" s="26"/>
    </row>
    <row r="5" spans="1:15" x14ac:dyDescent="0.2">
      <c r="G5" s="69"/>
      <c r="H5" s="69"/>
      <c r="I5" s="27"/>
      <c r="J5" s="27"/>
      <c r="K5" s="26"/>
      <c r="L5" s="26"/>
      <c r="M5" s="26"/>
      <c r="N5" s="26"/>
      <c r="O5" s="26"/>
    </row>
    <row r="6" spans="1:15" ht="38.25" x14ac:dyDescent="0.2">
      <c r="A6" s="18" t="s">
        <v>0</v>
      </c>
      <c r="B6" s="12" t="s">
        <v>53</v>
      </c>
      <c r="C6" s="8"/>
      <c r="D6" s="12" t="s">
        <v>51</v>
      </c>
      <c r="E6" s="8"/>
      <c r="F6" s="12" t="s">
        <v>52</v>
      </c>
      <c r="G6" s="70" t="s">
        <v>78</v>
      </c>
      <c r="H6" s="69"/>
      <c r="I6" s="28"/>
      <c r="J6" s="28"/>
      <c r="K6" s="26"/>
      <c r="L6" s="26"/>
      <c r="M6" s="26"/>
      <c r="N6" s="26"/>
      <c r="O6" s="26"/>
    </row>
    <row r="7" spans="1:15" x14ac:dyDescent="0.2">
      <c r="A7" s="17" t="s">
        <v>1</v>
      </c>
      <c r="B7" s="31" t="str">
        <f>IF(Data!G7="","",Data!G7)</f>
        <v/>
      </c>
      <c r="D7" s="14" t="str">
        <f>IF($I$5="","",'Regression Feed xyrs'!G64)</f>
        <v/>
      </c>
      <c r="F7" s="11" t="str">
        <f>IF(B7="","",SUM($B$7:B7)+SUM(D8:$D$18))</f>
        <v/>
      </c>
      <c r="G7" s="71" t="str">
        <f>IF(F7="","",(F7-$B$31)/$B$31)</f>
        <v/>
      </c>
      <c r="H7" s="69"/>
      <c r="I7" s="28"/>
      <c r="J7" s="28"/>
      <c r="K7" s="26"/>
      <c r="L7" s="26"/>
      <c r="M7" s="26"/>
      <c r="N7" s="26"/>
      <c r="O7" s="26"/>
    </row>
    <row r="8" spans="1:15" x14ac:dyDescent="0.2">
      <c r="A8" s="15" t="s">
        <v>2</v>
      </c>
      <c r="B8" s="32" t="str">
        <f>IF(Data!G8="","",Data!G8)</f>
        <v/>
      </c>
      <c r="D8" s="14" t="str">
        <f>IF($I$5="","",'Regression Feed xyrs'!G65)</f>
        <v/>
      </c>
      <c r="F8" s="9" t="str">
        <f>IF(B8="","",SUM($B$7:B8)+SUM(D9:$D$18))</f>
        <v/>
      </c>
      <c r="G8" s="72" t="str">
        <f t="shared" ref="G8:G18" si="0">IF(F8="","",(F8-$B$31)/$B$31)</f>
        <v/>
      </c>
      <c r="H8" s="69"/>
      <c r="I8" s="28"/>
      <c r="J8" s="28"/>
      <c r="K8" s="26"/>
      <c r="L8" s="26"/>
      <c r="M8" s="26"/>
      <c r="N8" s="26"/>
      <c r="O8" s="26"/>
    </row>
    <row r="9" spans="1:15" x14ac:dyDescent="0.2">
      <c r="A9" s="15" t="s">
        <v>3</v>
      </c>
      <c r="B9" s="32" t="str">
        <f>IF(Data!G9="","",Data!G9)</f>
        <v/>
      </c>
      <c r="D9" s="14" t="str">
        <f>IF($I$5="","",'Regression Feed xyrs'!G66)</f>
        <v/>
      </c>
      <c r="F9" s="9" t="str">
        <f>IF(B9="","",SUM($B$7:B9)+SUM(D10:$D$18))</f>
        <v/>
      </c>
      <c r="G9" s="72" t="str">
        <f t="shared" si="0"/>
        <v/>
      </c>
      <c r="H9" s="69"/>
      <c r="I9" s="28"/>
      <c r="J9" s="28"/>
      <c r="K9" s="26"/>
      <c r="L9" s="26"/>
      <c r="M9" s="26"/>
      <c r="N9" s="26"/>
      <c r="O9" s="26"/>
    </row>
    <row r="10" spans="1:15" x14ac:dyDescent="0.2">
      <c r="A10" s="15" t="s">
        <v>4</v>
      </c>
      <c r="B10" s="32" t="str">
        <f>IF(Data!G10="","",Data!G10)</f>
        <v/>
      </c>
      <c r="D10" s="14" t="str">
        <f>IF($I$5="","",'Regression Feed xyrs'!G67)</f>
        <v/>
      </c>
      <c r="F10" s="9" t="str">
        <f>IF(B10="","",SUM($B$7:B10)+SUM(D11:$D$18))</f>
        <v/>
      </c>
      <c r="G10" s="72" t="str">
        <f t="shared" si="0"/>
        <v/>
      </c>
      <c r="H10" s="69"/>
      <c r="I10" s="28"/>
      <c r="J10" s="28"/>
      <c r="K10" s="26"/>
      <c r="L10" s="26"/>
      <c r="M10" s="26"/>
      <c r="N10" s="26"/>
      <c r="O10" s="26"/>
    </row>
    <row r="11" spans="1:15" x14ac:dyDescent="0.2">
      <c r="A11" s="15" t="s">
        <v>5</v>
      </c>
      <c r="B11" s="32" t="str">
        <f>IF(Data!G11="","",Data!G11)</f>
        <v/>
      </c>
      <c r="D11" s="14" t="str">
        <f>IF($I$5="","",'Regression Feed xyrs'!G68)</f>
        <v/>
      </c>
      <c r="F11" s="9" t="str">
        <f>IF(B11="","",SUM($B$7:B11)+SUM(D12:$D$18))</f>
        <v/>
      </c>
      <c r="G11" s="72" t="str">
        <f t="shared" si="0"/>
        <v/>
      </c>
      <c r="H11" s="69"/>
      <c r="I11" s="26"/>
      <c r="J11" s="26"/>
      <c r="K11" s="26"/>
      <c r="L11" s="26"/>
      <c r="M11" s="26"/>
      <c r="N11" s="26"/>
      <c r="O11" s="26"/>
    </row>
    <row r="12" spans="1:15" x14ac:dyDescent="0.2">
      <c r="A12" s="15" t="s">
        <v>6</v>
      </c>
      <c r="B12" s="32" t="str">
        <f>IF(Data!G12="","",Data!G12)</f>
        <v/>
      </c>
      <c r="D12" s="14" t="str">
        <f>IF($I$5="","",'Regression Feed xyrs'!G69)</f>
        <v/>
      </c>
      <c r="F12" s="9" t="str">
        <f>IF(B12="","",SUM($B$7:B12)+SUM(D13:$D$18))</f>
        <v/>
      </c>
      <c r="G12" s="72" t="str">
        <f t="shared" si="0"/>
        <v/>
      </c>
      <c r="H12" s="69"/>
      <c r="I12" s="26"/>
      <c r="J12" s="26"/>
      <c r="K12" s="26"/>
      <c r="L12" s="26"/>
      <c r="M12" s="26"/>
      <c r="N12" s="26"/>
      <c r="O12" s="26"/>
    </row>
    <row r="13" spans="1:15" x14ac:dyDescent="0.2">
      <c r="A13" s="15" t="s">
        <v>7</v>
      </c>
      <c r="B13" s="32" t="str">
        <f>IF(Data!G13="","",Data!G13)</f>
        <v/>
      </c>
      <c r="D13" s="14" t="str">
        <f>IF($I$5="","",'Regression Feed xyrs'!G70)</f>
        <v/>
      </c>
      <c r="F13" s="9" t="str">
        <f>IF(B13="","",SUM($B$7:B13)+SUM(D14:$D$18))</f>
        <v/>
      </c>
      <c r="G13" s="72" t="str">
        <f t="shared" si="0"/>
        <v/>
      </c>
      <c r="H13" s="69"/>
      <c r="I13" s="29"/>
      <c r="J13" s="29"/>
      <c r="K13" s="29"/>
      <c r="L13" s="29"/>
      <c r="M13" s="29"/>
      <c r="N13" s="29"/>
      <c r="O13" s="26"/>
    </row>
    <row r="14" spans="1:15" x14ac:dyDescent="0.2">
      <c r="A14" s="15" t="s">
        <v>8</v>
      </c>
      <c r="B14" s="32" t="str">
        <f>IF(Data!G14="","",Data!G14)</f>
        <v/>
      </c>
      <c r="D14" s="14" t="str">
        <f>IF($I$5="","",'Regression Feed xyrs'!G71)</f>
        <v/>
      </c>
      <c r="F14" s="9" t="str">
        <f>IF(B14="","",SUM($B$7:B14)+SUM(D15:$D$18))</f>
        <v/>
      </c>
      <c r="G14" s="72" t="str">
        <f t="shared" si="0"/>
        <v/>
      </c>
      <c r="H14" s="69"/>
      <c r="I14" s="28"/>
      <c r="J14" s="28"/>
      <c r="K14" s="28"/>
      <c r="L14" s="28"/>
      <c r="M14" s="28"/>
      <c r="N14" s="28"/>
      <c r="O14" s="26"/>
    </row>
    <row r="15" spans="1:15" x14ac:dyDescent="0.2">
      <c r="A15" s="15" t="s">
        <v>9</v>
      </c>
      <c r="B15" s="32" t="str">
        <f>IF(Data!G15="","",Data!G15)</f>
        <v/>
      </c>
      <c r="D15" s="14" t="str">
        <f>IF($I$5="","",'Regression Feed xyrs'!G72)</f>
        <v/>
      </c>
      <c r="F15" s="9" t="str">
        <f>IF(B15="","",SUM($B$7:B15)+SUM(D16:$D$18))</f>
        <v/>
      </c>
      <c r="G15" s="72" t="str">
        <f t="shared" si="0"/>
        <v/>
      </c>
      <c r="H15" s="69"/>
      <c r="I15" s="28"/>
      <c r="J15" s="28"/>
      <c r="K15" s="28"/>
      <c r="L15" s="28"/>
      <c r="M15" s="28"/>
      <c r="N15" s="28"/>
      <c r="O15" s="26"/>
    </row>
    <row r="16" spans="1:15" x14ac:dyDescent="0.2">
      <c r="A16" s="15" t="s">
        <v>10</v>
      </c>
      <c r="B16" s="32" t="str">
        <f>IF(Data!G16="","",Data!G16)</f>
        <v/>
      </c>
      <c r="D16" s="14" t="str">
        <f>IF($I$5="","",'Regression Feed xyrs'!G73)</f>
        <v/>
      </c>
      <c r="F16" s="9" t="str">
        <f>IF(B16="","",SUM($B$7:B16)+SUM(D17:$D$18))</f>
        <v/>
      </c>
      <c r="G16" s="72" t="str">
        <f t="shared" si="0"/>
        <v/>
      </c>
      <c r="H16" s="69"/>
      <c r="I16" s="28"/>
      <c r="J16" s="28"/>
      <c r="K16" s="28"/>
      <c r="L16" s="28"/>
      <c r="M16" s="28"/>
      <c r="N16" s="28"/>
      <c r="O16" s="26"/>
    </row>
    <row r="17" spans="1:15" x14ac:dyDescent="0.2">
      <c r="A17" s="15" t="s">
        <v>11</v>
      </c>
      <c r="B17" s="32" t="str">
        <f>IF(Data!G17="","",Data!G17)</f>
        <v/>
      </c>
      <c r="D17" s="14" t="str">
        <f>IF($I$5="","",'Regression Feed xyrs'!G74)</f>
        <v/>
      </c>
      <c r="F17" s="9" t="str">
        <f>IF(B17="","",SUM($B$7:B17)+SUM(D18:$D$18))</f>
        <v/>
      </c>
      <c r="G17" s="72" t="str">
        <f t="shared" si="0"/>
        <v/>
      </c>
      <c r="H17" s="69"/>
      <c r="I17" s="26"/>
      <c r="J17" s="26"/>
      <c r="K17" s="26"/>
      <c r="L17" s="26"/>
      <c r="M17" s="26"/>
      <c r="N17" s="26"/>
      <c r="O17" s="26"/>
    </row>
    <row r="18" spans="1:15" x14ac:dyDescent="0.2">
      <c r="A18" s="16" t="s">
        <v>19</v>
      </c>
      <c r="B18" s="33" t="str">
        <f>IF(Data!G18="","",Data!G18)</f>
        <v/>
      </c>
      <c r="D18" s="13" t="str">
        <f>IF($I$5="","",'Regression Feed xyrs'!G75)</f>
        <v/>
      </c>
      <c r="F18" s="10"/>
      <c r="G18" s="73" t="str">
        <f t="shared" si="0"/>
        <v/>
      </c>
      <c r="H18" s="69"/>
      <c r="I18" s="29"/>
      <c r="J18" s="29"/>
      <c r="K18" s="29"/>
      <c r="L18" s="29"/>
      <c r="M18" s="29"/>
      <c r="N18" s="29"/>
      <c r="O18" s="29"/>
    </row>
    <row r="19" spans="1:15" x14ac:dyDescent="0.2">
      <c r="C19" s="7" t="str">
        <f>IF(AND(B7="",D7=""),"",IF(AND(B7="",D7&lt;&gt;""),"End of Year",""))</f>
        <v/>
      </c>
      <c r="D19" s="24" t="str">
        <f>IF(AND(B7="",D7=""),"",IF(AND(B7="",D7&lt;&gt;""),SUM(D7:D18),""))</f>
        <v/>
      </c>
      <c r="G19" s="69"/>
      <c r="H19" s="69"/>
      <c r="I19" s="28"/>
      <c r="J19" s="28"/>
      <c r="K19" s="28"/>
      <c r="L19" s="28"/>
      <c r="M19" s="28"/>
      <c r="N19" s="28"/>
      <c r="O19" s="28"/>
    </row>
    <row r="20" spans="1:15" x14ac:dyDescent="0.2">
      <c r="G20" s="69"/>
      <c r="H20" s="69"/>
      <c r="I20" s="28"/>
      <c r="J20" s="28"/>
      <c r="K20" s="28"/>
      <c r="L20" s="28"/>
      <c r="M20" s="28"/>
      <c r="N20" s="28"/>
      <c r="O20" s="28"/>
    </row>
    <row r="21" spans="1:15" x14ac:dyDescent="0.2">
      <c r="I21" s="28"/>
      <c r="J21" s="28"/>
      <c r="K21" s="28"/>
      <c r="L21" s="28"/>
      <c r="M21" s="28"/>
      <c r="N21" s="28"/>
      <c r="O21" s="28"/>
    </row>
    <row r="22" spans="1:15" x14ac:dyDescent="0.2">
      <c r="E22"/>
      <c r="I22" s="28"/>
      <c r="J22" s="28"/>
      <c r="K22" s="28"/>
      <c r="L22" s="28"/>
      <c r="M22" s="28"/>
      <c r="N22" s="28"/>
      <c r="O22" s="28"/>
    </row>
    <row r="23" spans="1:15" x14ac:dyDescent="0.2">
      <c r="G23"/>
      <c r="I23" s="26"/>
      <c r="J23" s="26"/>
      <c r="K23" s="26"/>
      <c r="L23" s="26"/>
      <c r="M23" s="26"/>
      <c r="N23" s="26"/>
      <c r="O23" s="26"/>
    </row>
    <row r="24" spans="1:15" x14ac:dyDescent="0.2">
      <c r="H24" s="83"/>
      <c r="I24" s="26"/>
      <c r="J24" s="26"/>
      <c r="K24" s="26"/>
      <c r="L24" s="26"/>
      <c r="M24" s="26"/>
      <c r="N24" s="26"/>
      <c r="O24" s="26"/>
    </row>
    <row r="25" spans="1:15" x14ac:dyDescent="0.2">
      <c r="I25" s="26"/>
      <c r="J25" s="26"/>
      <c r="K25" s="26"/>
      <c r="L25" s="26"/>
      <c r="M25" s="26"/>
      <c r="N25" s="26"/>
      <c r="O25" s="26"/>
    </row>
    <row r="26" spans="1:15" ht="21" customHeight="1" x14ac:dyDescent="0.2">
      <c r="A26" s="18" t="s">
        <v>12</v>
      </c>
      <c r="B26" s="18" t="s">
        <v>58</v>
      </c>
      <c r="C26" s="18" t="s">
        <v>59</v>
      </c>
      <c r="I26" s="26"/>
      <c r="J26" s="26"/>
      <c r="K26" s="26"/>
      <c r="L26" s="26"/>
      <c r="M26" s="26"/>
      <c r="N26" s="26"/>
      <c r="O26" s="26"/>
    </row>
    <row r="27" spans="1:15" x14ac:dyDescent="0.2">
      <c r="A27" s="96" t="s">
        <v>25</v>
      </c>
      <c r="B27" s="53">
        <f>SUM(Data!B7:B18)</f>
        <v>0</v>
      </c>
      <c r="C27" s="17"/>
      <c r="I27" s="26"/>
      <c r="J27" s="26"/>
      <c r="K27" s="26"/>
      <c r="L27" s="26"/>
      <c r="M27" s="26"/>
      <c r="N27" s="26"/>
      <c r="O27" s="26"/>
    </row>
    <row r="28" spans="1:15" x14ac:dyDescent="0.2">
      <c r="A28" s="96" t="s">
        <v>26</v>
      </c>
      <c r="B28" s="47">
        <f>SUM(Data!C7:C18)</f>
        <v>0</v>
      </c>
      <c r="C28" s="48" t="str">
        <f>IF(B27=0,"",(B28-B27)/B27)</f>
        <v/>
      </c>
    </row>
    <row r="29" spans="1:15" x14ac:dyDescent="0.2">
      <c r="A29" s="96" t="s">
        <v>27</v>
      </c>
      <c r="B29" s="47">
        <f>SUM(Data!D7:D18)</f>
        <v>0</v>
      </c>
      <c r="C29" s="48" t="str">
        <f>IF(B28=0,"",(B29-B28)/B28)</f>
        <v/>
      </c>
    </row>
    <row r="30" spans="1:15" x14ac:dyDescent="0.2">
      <c r="A30" s="96" t="s">
        <v>28</v>
      </c>
      <c r="B30" s="49">
        <f>SUM(Data!E7:E18)</f>
        <v>0</v>
      </c>
      <c r="C30" s="48" t="str">
        <f>IF(B29=0,"",(B30-B29)/B29)</f>
        <v/>
      </c>
    </row>
    <row r="31" spans="1:15" x14ac:dyDescent="0.2">
      <c r="A31" s="96" t="s">
        <v>14</v>
      </c>
      <c r="B31" s="50">
        <f>SUM(Data!F7:F18)</f>
        <v>0</v>
      </c>
      <c r="C31" s="48" t="str">
        <f>IF(B30=0,"",(B31-B30)/B30)</f>
        <v/>
      </c>
    </row>
    <row r="32" spans="1:15" x14ac:dyDescent="0.2">
      <c r="A32" s="93" t="s">
        <v>79</v>
      </c>
      <c r="B32" s="51" t="str">
        <f ca="1">IF(AND(D19="",F7=""),"",IF(D19="",OFFSET(F6,12-A34,0),D19))</f>
        <v/>
      </c>
      <c r="C32" s="52" t="str">
        <f>IF(B31=0,"",IF(B32="","",(B32-B31)/B31))</f>
        <v/>
      </c>
    </row>
    <row r="34" spans="1:3" x14ac:dyDescent="0.2">
      <c r="A34" s="25">
        <f>COUNTBLANK(F7:F18)</f>
        <v>12</v>
      </c>
    </row>
    <row r="36" spans="1:3" x14ac:dyDescent="0.2">
      <c r="C36" s="68"/>
    </row>
  </sheetData>
  <phoneticPr fontId="0"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RegressionXYrs">
                <anchor moveWithCells="1" sizeWithCells="1">
                  <from>
                    <xdr:col>0</xdr:col>
                    <xdr:colOff>390525</xdr:colOff>
                    <xdr:row>20</xdr:row>
                    <xdr:rowOff>9525</xdr:rowOff>
                  </from>
                  <to>
                    <xdr:col>2</xdr:col>
                    <xdr:colOff>114300</xdr:colOff>
                    <xdr:row>23</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Q35"/>
  <sheetViews>
    <sheetView zoomScale="85" workbookViewId="0">
      <selection activeCell="A27" sqref="A27"/>
    </sheetView>
  </sheetViews>
  <sheetFormatPr defaultRowHeight="12.75" x14ac:dyDescent="0.2"/>
  <cols>
    <col min="1" max="1" width="14.5703125" style="7" customWidth="1"/>
    <col min="2" max="2" width="16" style="7" customWidth="1"/>
    <col min="3" max="3" width="10.7109375" style="7" customWidth="1"/>
    <col min="4" max="4" width="16" style="7" customWidth="1"/>
    <col min="5" max="5" width="10.7109375" style="7" customWidth="1"/>
    <col min="6" max="6" width="16" style="7" customWidth="1"/>
    <col min="7" max="7" width="22" style="7" customWidth="1"/>
    <col min="8" max="16384" width="9.140625" style="7"/>
  </cols>
  <sheetData>
    <row r="1" spans="1:17" ht="23.25" x14ac:dyDescent="0.35">
      <c r="A1" s="82" t="s">
        <v>71</v>
      </c>
    </row>
    <row r="3" spans="1:17" ht="15.75" x14ac:dyDescent="0.25">
      <c r="A3" s="6" t="s">
        <v>77</v>
      </c>
    </row>
    <row r="4" spans="1:17" ht="15.75" x14ac:dyDescent="0.25">
      <c r="A4" s="6"/>
    </row>
    <row r="5" spans="1:17" ht="25.5" customHeight="1" x14ac:dyDescent="0.2">
      <c r="A5" s="103" t="s">
        <v>80</v>
      </c>
      <c r="B5" s="104"/>
      <c r="C5" s="104"/>
      <c r="D5" s="104"/>
      <c r="E5" s="104"/>
      <c r="F5" s="104"/>
      <c r="G5" s="104"/>
      <c r="H5" s="104"/>
      <c r="I5" s="104"/>
      <c r="J5" s="104"/>
      <c r="K5" s="104"/>
      <c r="L5" s="104"/>
    </row>
    <row r="6" spans="1:17" x14ac:dyDescent="0.2">
      <c r="I6" s="26"/>
      <c r="J6" s="26"/>
      <c r="K6" s="26"/>
      <c r="L6" s="26"/>
      <c r="M6" s="26"/>
      <c r="N6" s="26"/>
      <c r="O6" s="26"/>
    </row>
    <row r="7" spans="1:17" ht="38.25" x14ac:dyDescent="0.2">
      <c r="A7" s="18" t="s">
        <v>0</v>
      </c>
      <c r="B7" s="12" t="s">
        <v>53</v>
      </c>
      <c r="C7" s="8"/>
      <c r="D7" s="12" t="s">
        <v>51</v>
      </c>
      <c r="E7" s="8"/>
      <c r="F7" s="12" t="s">
        <v>52</v>
      </c>
      <c r="G7" s="70" t="s">
        <v>78</v>
      </c>
      <c r="I7" s="26"/>
      <c r="J7" s="26"/>
      <c r="K7" s="26"/>
      <c r="L7" s="26"/>
      <c r="M7" s="26"/>
      <c r="N7" s="26"/>
      <c r="O7" s="26"/>
    </row>
    <row r="8" spans="1:17" x14ac:dyDescent="0.2">
      <c r="A8" s="17" t="s">
        <v>1</v>
      </c>
      <c r="B8" s="54" t="str">
        <f>IF(Data!G7="","",Data!G7)</f>
        <v/>
      </c>
      <c r="D8" s="55" t="str">
        <f>IF($I$6="","",'Regression Feed FUpdated'!G64)</f>
        <v/>
      </c>
      <c r="F8" s="11" t="str">
        <f>IF(D9="","",IF(B8="","",SUM($B$8:B8)+SUM(D9:$D$19)))</f>
        <v/>
      </c>
      <c r="G8" s="74" t="str">
        <f>IF(F8="","",(F8-$B$32)/$B$32)</f>
        <v/>
      </c>
      <c r="I8" s="27"/>
      <c r="J8" s="27"/>
      <c r="K8" s="26"/>
      <c r="L8" s="26"/>
      <c r="M8" s="26"/>
      <c r="N8" s="26"/>
      <c r="O8" s="26"/>
      <c r="P8" s="80"/>
      <c r="Q8" s="80"/>
    </row>
    <row r="9" spans="1:17" x14ac:dyDescent="0.2">
      <c r="A9" s="15" t="s">
        <v>2</v>
      </c>
      <c r="B9" s="54" t="str">
        <f>IF(Data!G8="","",Data!G8)</f>
        <v/>
      </c>
      <c r="D9" s="55" t="str">
        <f>IF($I$6="","",'Regression Feed FUpdated'!G65)</f>
        <v/>
      </c>
      <c r="F9" s="11" t="str">
        <f>IF(D10="","",IF(B9="","",SUM($B$8:B9)+SUM(D10:$D$19)))</f>
        <v/>
      </c>
      <c r="G9" s="75" t="str">
        <f t="shared" ref="G9:G19" si="0">IF(F9="","",(F9-$B$32)/$B$32)</f>
        <v/>
      </c>
      <c r="I9" s="28"/>
      <c r="J9" s="28"/>
      <c r="K9" s="26"/>
      <c r="L9" s="26"/>
      <c r="M9" s="26"/>
      <c r="N9" s="26"/>
      <c r="O9" s="26"/>
      <c r="P9" s="80"/>
      <c r="Q9" s="80"/>
    </row>
    <row r="10" spans="1:17" x14ac:dyDescent="0.2">
      <c r="A10" s="15" t="s">
        <v>3</v>
      </c>
      <c r="B10" s="56" t="str">
        <f>IF(Data!G9="","",Data!G9)</f>
        <v/>
      </c>
      <c r="D10" s="55" t="str">
        <f>IF($I$6="","",'Regression Feed FUpdated'!G66)</f>
        <v/>
      </c>
      <c r="F10" s="11" t="str">
        <f>IF(D11="","",IF(B10="","",SUM($B$8:B10)+SUM(D11:$D$19)))</f>
        <v/>
      </c>
      <c r="G10" s="75" t="str">
        <f t="shared" si="0"/>
        <v/>
      </c>
      <c r="I10" s="28"/>
      <c r="J10" s="28"/>
      <c r="K10" s="26"/>
      <c r="L10" s="26"/>
      <c r="M10" s="26"/>
      <c r="N10" s="26"/>
      <c r="O10" s="26"/>
      <c r="P10" s="80"/>
      <c r="Q10" s="80"/>
    </row>
    <row r="11" spans="1:17" x14ac:dyDescent="0.2">
      <c r="A11" s="15" t="s">
        <v>4</v>
      </c>
      <c r="B11" s="56" t="str">
        <f>IF(Data!G10="","",Data!G10)</f>
        <v/>
      </c>
      <c r="D11" s="55" t="str">
        <f>IF($I$6="","",'Regression Feed FUpdated'!G67)</f>
        <v/>
      </c>
      <c r="F11" s="11" t="str">
        <f>IF(D12="","",IF(B11="","",SUM($B$8:B11)+SUM(D12:$D$19)))</f>
        <v/>
      </c>
      <c r="G11" s="75" t="str">
        <f t="shared" si="0"/>
        <v/>
      </c>
      <c r="I11" s="28"/>
      <c r="J11" s="28"/>
      <c r="K11" s="26"/>
      <c r="L11" s="26"/>
      <c r="M11" s="26"/>
      <c r="N11" s="26"/>
      <c r="O11" s="26"/>
      <c r="P11" s="80"/>
      <c r="Q11" s="80"/>
    </row>
    <row r="12" spans="1:17" x14ac:dyDescent="0.2">
      <c r="A12" s="15" t="s">
        <v>5</v>
      </c>
      <c r="B12" s="56" t="str">
        <f>IF(Data!G11="","",Data!G11)</f>
        <v/>
      </c>
      <c r="D12" s="55" t="str">
        <f>IF($I$6="","",'Regression Feed FUpdated'!G68)</f>
        <v/>
      </c>
      <c r="F12" s="11" t="str">
        <f>IF(D13="","",IF(B12="","",SUM($B$8:B12)+SUM(D13:$D$19)))</f>
        <v/>
      </c>
      <c r="G12" s="75" t="str">
        <f t="shared" si="0"/>
        <v/>
      </c>
      <c r="I12" s="28"/>
      <c r="J12" s="28"/>
      <c r="K12" s="26"/>
      <c r="L12" s="26"/>
      <c r="M12" s="26"/>
      <c r="N12" s="26"/>
      <c r="O12" s="26"/>
      <c r="P12" s="80"/>
      <c r="Q12" s="80"/>
    </row>
    <row r="13" spans="1:17" x14ac:dyDescent="0.2">
      <c r="A13" s="15" t="s">
        <v>6</v>
      </c>
      <c r="B13" s="56" t="str">
        <f>IF(Data!G12="","",Data!G12)</f>
        <v/>
      </c>
      <c r="D13" s="55" t="str">
        <f>IF($I$6="","",'Regression Feed FUpdated'!G69)</f>
        <v/>
      </c>
      <c r="F13" s="11" t="str">
        <f>IF(D14="","",IF(B13="","",SUM($B$8:B13)+SUM(D14:$D$19)))</f>
        <v/>
      </c>
      <c r="G13" s="75" t="str">
        <f t="shared" si="0"/>
        <v/>
      </c>
      <c r="I13" s="28"/>
      <c r="J13" s="28"/>
      <c r="K13" s="26"/>
      <c r="L13" s="26"/>
      <c r="M13" s="26"/>
      <c r="N13" s="26"/>
      <c r="O13" s="26"/>
      <c r="P13" s="80"/>
      <c r="Q13" s="80"/>
    </row>
    <row r="14" spans="1:17" x14ac:dyDescent="0.2">
      <c r="A14" s="15" t="s">
        <v>7</v>
      </c>
      <c r="B14" s="56" t="str">
        <f>IF(Data!G13="","",Data!G13)</f>
        <v/>
      </c>
      <c r="D14" s="55" t="str">
        <f>IF($I$6="","",'Regression Feed FUpdated'!G70)</f>
        <v/>
      </c>
      <c r="F14" s="11" t="str">
        <f>IF(D15="","",IF(B14="","",SUM($B$8:B14)+SUM(D15:$D$19)))</f>
        <v/>
      </c>
      <c r="G14" s="75" t="str">
        <f t="shared" si="0"/>
        <v/>
      </c>
      <c r="I14" s="26"/>
      <c r="J14" s="26"/>
      <c r="K14" s="26"/>
      <c r="L14" s="26"/>
      <c r="M14" s="26"/>
      <c r="N14" s="26"/>
      <c r="O14" s="26"/>
      <c r="P14" s="80"/>
      <c r="Q14" s="80"/>
    </row>
    <row r="15" spans="1:17" x14ac:dyDescent="0.2">
      <c r="A15" s="15" t="s">
        <v>8</v>
      </c>
      <c r="B15" s="56" t="str">
        <f>IF(Data!G14="","",Data!G14)</f>
        <v/>
      </c>
      <c r="D15" s="55" t="str">
        <f>IF($I$6="","",'Regression Feed FUpdated'!G71)</f>
        <v/>
      </c>
      <c r="F15" s="11" t="str">
        <f>IF(D16="","",IF(B15="","",SUM($B$8:B15)+SUM(D16:$D$19)))</f>
        <v/>
      </c>
      <c r="G15" s="75" t="str">
        <f t="shared" si="0"/>
        <v/>
      </c>
      <c r="I15" s="26"/>
      <c r="J15" s="26"/>
      <c r="K15" s="26"/>
      <c r="L15" s="26"/>
      <c r="M15" s="26"/>
      <c r="N15" s="26"/>
      <c r="O15" s="26"/>
      <c r="P15" s="80"/>
      <c r="Q15" s="80"/>
    </row>
    <row r="16" spans="1:17" x14ac:dyDescent="0.2">
      <c r="A16" s="15" t="s">
        <v>9</v>
      </c>
      <c r="B16" s="56" t="str">
        <f>IF(Data!G15="","",Data!G15)</f>
        <v/>
      </c>
      <c r="D16" s="55" t="str">
        <f>IF($I$6="","",'Regression Feed FUpdated'!G72)</f>
        <v/>
      </c>
      <c r="F16" s="11" t="str">
        <f>IF(D17="","",IF(B16="","",SUM($B$8:B16)+SUM(D17:$D$19)))</f>
        <v/>
      </c>
      <c r="G16" s="75" t="str">
        <f t="shared" si="0"/>
        <v/>
      </c>
      <c r="I16" s="29"/>
      <c r="J16" s="29"/>
      <c r="K16" s="29"/>
      <c r="L16" s="29"/>
      <c r="M16" s="29"/>
      <c r="N16" s="29"/>
      <c r="O16" s="26"/>
      <c r="P16" s="80"/>
      <c r="Q16" s="80"/>
    </row>
    <row r="17" spans="1:17" x14ac:dyDescent="0.2">
      <c r="A17" s="15" t="s">
        <v>10</v>
      </c>
      <c r="B17" s="56" t="str">
        <f>IF(Data!G16="","",Data!G16)</f>
        <v/>
      </c>
      <c r="D17" s="55" t="str">
        <f>IF($I$6="","",'Regression Feed FUpdated'!G73)</f>
        <v/>
      </c>
      <c r="F17" s="11" t="str">
        <f>IF(D18="","",IF(B17="","",SUM($B$8:B17)+SUM(D18:$D$19)))</f>
        <v/>
      </c>
      <c r="G17" s="75" t="str">
        <f t="shared" si="0"/>
        <v/>
      </c>
      <c r="I17" s="28"/>
      <c r="J17" s="28"/>
      <c r="K17" s="28"/>
      <c r="L17" s="28"/>
      <c r="M17" s="28"/>
      <c r="N17" s="28"/>
      <c r="O17" s="26"/>
      <c r="P17" s="80"/>
      <c r="Q17" s="80"/>
    </row>
    <row r="18" spans="1:17" x14ac:dyDescent="0.2">
      <c r="A18" s="15" t="s">
        <v>11</v>
      </c>
      <c r="B18" s="56" t="str">
        <f>IF(Data!G17="","",Data!G17)</f>
        <v/>
      </c>
      <c r="D18" s="55" t="str">
        <f>IF($I$6="","",'Regression Feed FUpdated'!G74)</f>
        <v/>
      </c>
      <c r="F18" s="11" t="str">
        <f>IF(D19="","",IF(B18="","",SUM($B$8:B18)+SUM(D19:$D$19)))</f>
        <v/>
      </c>
      <c r="G18" s="75" t="str">
        <f t="shared" si="0"/>
        <v/>
      </c>
      <c r="I18" s="28"/>
      <c r="J18" s="28"/>
      <c r="K18" s="28"/>
      <c r="L18" s="28"/>
      <c r="M18" s="28"/>
      <c r="N18" s="28"/>
      <c r="O18" s="26"/>
      <c r="P18" s="80"/>
      <c r="Q18" s="80"/>
    </row>
    <row r="19" spans="1:17" x14ac:dyDescent="0.2">
      <c r="A19" s="16" t="s">
        <v>19</v>
      </c>
      <c r="B19" s="57" t="str">
        <f>IF(Data!G18="","",Data!G18)</f>
        <v/>
      </c>
      <c r="D19" s="58" t="str">
        <f>IF($I$6="","",'Regression Feed FUpdated'!G75)</f>
        <v/>
      </c>
      <c r="F19" s="10" t="str">
        <f>IF(D20="","",IF(B19="","",SUM($B$8:B19)+SUM(D$19:$D20)))</f>
        <v/>
      </c>
      <c r="G19" s="76" t="str">
        <f t="shared" si="0"/>
        <v/>
      </c>
      <c r="I19" s="28"/>
      <c r="J19" s="28"/>
      <c r="K19" s="28"/>
      <c r="L19" s="28"/>
      <c r="M19" s="28"/>
      <c r="N19" s="28"/>
      <c r="O19" s="26"/>
      <c r="P19" s="80"/>
      <c r="Q19" s="80"/>
    </row>
    <row r="20" spans="1:17" x14ac:dyDescent="0.2">
      <c r="C20" s="7" t="str">
        <f>IF(AND(B8="",D8=""),"",IF(AND(B8="",D8&lt;&gt;""),"End of Year",""))</f>
        <v/>
      </c>
      <c r="D20" s="59" t="str">
        <f>IF(AND(B8="",D8=""),"",IF(AND(B8="",D8&lt;&gt;""),SUM(D8:D19),""))</f>
        <v/>
      </c>
      <c r="I20" s="26"/>
      <c r="J20" s="26"/>
      <c r="K20" s="26"/>
      <c r="L20" s="26"/>
      <c r="M20" s="26"/>
      <c r="N20" s="26"/>
      <c r="O20" s="26"/>
      <c r="P20" s="80"/>
      <c r="Q20" s="80"/>
    </row>
    <row r="21" spans="1:17" x14ac:dyDescent="0.2">
      <c r="I21" s="29"/>
      <c r="J21" s="29"/>
      <c r="K21" s="29"/>
      <c r="L21" s="29"/>
      <c r="M21" s="29"/>
      <c r="N21" s="29"/>
      <c r="O21" s="29"/>
      <c r="P21" s="80"/>
      <c r="Q21" s="80"/>
    </row>
    <row r="22" spans="1:17" x14ac:dyDescent="0.2">
      <c r="I22" s="28"/>
      <c r="J22" s="28"/>
      <c r="K22" s="28"/>
      <c r="L22" s="28"/>
      <c r="M22" s="28"/>
      <c r="N22" s="28"/>
      <c r="O22" s="28"/>
      <c r="P22" s="80"/>
      <c r="Q22" s="80"/>
    </row>
    <row r="23" spans="1:17" x14ac:dyDescent="0.2">
      <c r="E23"/>
      <c r="I23" s="28"/>
      <c r="J23" s="28"/>
      <c r="K23" s="28"/>
      <c r="L23" s="28"/>
      <c r="M23" s="28"/>
      <c r="N23" s="28"/>
      <c r="O23" s="28"/>
      <c r="P23" s="80"/>
      <c r="Q23" s="80"/>
    </row>
    <row r="24" spans="1:17" x14ac:dyDescent="0.2">
      <c r="G24"/>
      <c r="I24" s="28"/>
      <c r="J24" s="28"/>
      <c r="K24" s="28"/>
      <c r="L24" s="28"/>
      <c r="M24" s="28"/>
      <c r="N24" s="28"/>
      <c r="O24" s="28"/>
      <c r="P24" s="80"/>
      <c r="Q24" s="80"/>
    </row>
    <row r="25" spans="1:17" x14ac:dyDescent="0.2">
      <c r="I25" s="28"/>
      <c r="J25" s="28"/>
      <c r="K25" s="28"/>
      <c r="L25" s="28"/>
      <c r="M25" s="28"/>
      <c r="N25" s="28"/>
      <c r="O25" s="28"/>
      <c r="P25" s="80"/>
      <c r="Q25" s="80"/>
    </row>
    <row r="26" spans="1:17" x14ac:dyDescent="0.2">
      <c r="I26" s="26"/>
      <c r="J26" s="26"/>
      <c r="K26" s="26"/>
      <c r="L26" s="26"/>
      <c r="M26" s="26"/>
      <c r="N26" s="26"/>
      <c r="O26" s="26"/>
      <c r="P26" s="80"/>
      <c r="Q26" s="80"/>
    </row>
    <row r="27" spans="1:17" ht="21" customHeight="1" x14ac:dyDescent="0.2">
      <c r="A27" s="18" t="s">
        <v>12</v>
      </c>
      <c r="B27" s="18" t="s">
        <v>58</v>
      </c>
      <c r="C27" s="18" t="s">
        <v>59</v>
      </c>
      <c r="I27" s="26"/>
      <c r="J27" s="26"/>
      <c r="K27" s="26"/>
      <c r="L27" s="26"/>
      <c r="M27" s="26"/>
      <c r="N27" s="26"/>
      <c r="O27" s="26"/>
      <c r="P27" s="80"/>
      <c r="Q27" s="80"/>
    </row>
    <row r="28" spans="1:17" x14ac:dyDescent="0.2">
      <c r="A28" s="96" t="s">
        <v>25</v>
      </c>
      <c r="B28" s="60">
        <f>SUM(Data!B7:B18)</f>
        <v>0</v>
      </c>
      <c r="C28" s="17"/>
      <c r="I28" s="26"/>
      <c r="J28" s="26"/>
      <c r="K28" s="26"/>
      <c r="L28" s="26"/>
      <c r="M28" s="26"/>
      <c r="N28" s="26"/>
      <c r="O28" s="26"/>
      <c r="P28" s="80"/>
      <c r="Q28" s="80"/>
    </row>
    <row r="29" spans="1:17" x14ac:dyDescent="0.2">
      <c r="A29" s="96" t="s">
        <v>26</v>
      </c>
      <c r="B29" s="61">
        <f>SUM(Data!C7:C18)</f>
        <v>0</v>
      </c>
      <c r="C29" s="62" t="str">
        <f>IF(B28=0,"",(B29-B28)/B28)</f>
        <v/>
      </c>
      <c r="I29" s="80"/>
      <c r="J29" s="80"/>
      <c r="K29" s="80"/>
      <c r="L29" s="80"/>
      <c r="M29" s="80"/>
      <c r="N29" s="80"/>
      <c r="O29" s="80"/>
      <c r="P29" s="80"/>
      <c r="Q29" s="80"/>
    </row>
    <row r="30" spans="1:17" x14ac:dyDescent="0.2">
      <c r="A30" s="96" t="s">
        <v>27</v>
      </c>
      <c r="B30" s="61">
        <f>SUM(Data!D7:D18)</f>
        <v>0</v>
      </c>
      <c r="C30" s="62" t="str">
        <f>IF(B29=0,"",(B30-B29)/B29)</f>
        <v/>
      </c>
    </row>
    <row r="31" spans="1:17" x14ac:dyDescent="0.2">
      <c r="A31" s="96" t="s">
        <v>28</v>
      </c>
      <c r="B31" s="63">
        <f>SUM(Data!E7:E18)</f>
        <v>0</v>
      </c>
      <c r="C31" s="62" t="str">
        <f>IF(B30=0,"",(B31-B30)/B30)</f>
        <v/>
      </c>
    </row>
    <row r="32" spans="1:17" x14ac:dyDescent="0.2">
      <c r="A32" s="96" t="s">
        <v>14</v>
      </c>
      <c r="B32" s="50">
        <f>SUM(Data!F7:F18)</f>
        <v>0</v>
      </c>
      <c r="C32" s="62" t="str">
        <f>IF(B31=0,"",(B32-B31)/B31)</f>
        <v/>
      </c>
    </row>
    <row r="33" spans="1:3" x14ac:dyDescent="0.2">
      <c r="A33" s="93" t="s">
        <v>79</v>
      </c>
      <c r="B33" s="51" t="str">
        <f ca="1">IF(AND(D20="",F8=""),"",IF(D20="",OFFSET(F7,12-A35,0),D20))</f>
        <v/>
      </c>
      <c r="C33" s="52" t="str">
        <f>IF(B32=0,"",IF(B33="","",(B33-B32)/B32))</f>
        <v/>
      </c>
    </row>
    <row r="35" spans="1:3" x14ac:dyDescent="0.2">
      <c r="A35" s="25">
        <f>COUNTBLANK(F8:F19)</f>
        <v>12</v>
      </c>
    </row>
  </sheetData>
  <mergeCells count="1">
    <mergeCell ref="A5:L5"/>
  </mergeCells>
  <phoneticPr fontId="0"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UpdateXYrs">
                <anchor moveWithCells="1" sizeWithCells="1">
                  <from>
                    <xdr:col>0</xdr:col>
                    <xdr:colOff>390525</xdr:colOff>
                    <xdr:row>21</xdr:row>
                    <xdr:rowOff>9525</xdr:rowOff>
                  </from>
                  <to>
                    <xdr:col>2</xdr:col>
                    <xdr:colOff>114300</xdr:colOff>
                    <xdr:row>24</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5"/>
  <sheetViews>
    <sheetView zoomScale="85" workbookViewId="0">
      <selection activeCell="B6" sqref="B6"/>
    </sheetView>
  </sheetViews>
  <sheetFormatPr defaultRowHeight="12.75" x14ac:dyDescent="0.2"/>
  <cols>
    <col min="1" max="7" width="13.7109375" style="7" customWidth="1"/>
    <col min="8" max="16384" width="9.140625" style="7"/>
  </cols>
  <sheetData>
    <row r="1" spans="1:15" ht="23.25" x14ac:dyDescent="0.35">
      <c r="A1" s="81" t="s">
        <v>70</v>
      </c>
    </row>
    <row r="3" spans="1:15" ht="15.75" x14ac:dyDescent="0.25">
      <c r="A3" s="6" t="s">
        <v>57</v>
      </c>
      <c r="D3" s="30" t="str">
        <f>IF(OR(H7&lt;&gt;"",H8&lt;&gt;"",H9&lt;&gt;"",H10&lt;&gt;"",H11&lt;&gt;"",H12&lt;&gt;"",H13&lt;&gt;"",H14&lt;&gt;"",H15&lt;&gt;"",H16&lt;&gt;"",H17&lt;&gt;"",H18&lt;&gt;"",H24&lt;&gt;"",H25&lt;&gt;"",H26&lt;&gt;"",H27&lt;&gt;"",H28&lt;&gt;"",H29&lt;&gt;"",H30&lt;&gt;"",H31&lt;&gt;"",H32&lt;&gt;"",H33&lt;&gt;"",H34&lt;&gt;"",H35&lt;&gt;""),"Data missing, forecast will not run","")</f>
        <v>Data missing, forecast will not run</v>
      </c>
      <c r="O3" s="25">
        <f>SUM(O6:O37)</f>
        <v>24</v>
      </c>
    </row>
    <row r="5" spans="1:15" x14ac:dyDescent="0.2">
      <c r="A5" s="20"/>
      <c r="B5" s="111" t="s">
        <v>12</v>
      </c>
      <c r="C5" s="112"/>
      <c r="D5" s="112"/>
      <c r="E5" s="112"/>
      <c r="F5" s="112"/>
      <c r="G5" s="110"/>
    </row>
    <row r="6" spans="1:15" x14ac:dyDescent="0.2">
      <c r="A6" s="97" t="s">
        <v>0</v>
      </c>
      <c r="B6" s="99" t="s">
        <v>25</v>
      </c>
      <c r="C6" s="100" t="s">
        <v>26</v>
      </c>
      <c r="D6" s="100" t="s">
        <v>27</v>
      </c>
      <c r="E6" s="100" t="s">
        <v>28</v>
      </c>
      <c r="F6" s="101" t="s">
        <v>14</v>
      </c>
      <c r="G6" s="98" t="s">
        <v>79</v>
      </c>
    </row>
    <row r="7" spans="1:15" x14ac:dyDescent="0.2">
      <c r="A7" s="78" t="s">
        <v>1</v>
      </c>
      <c r="B7" s="92"/>
      <c r="C7" s="34"/>
      <c r="D7" s="34"/>
      <c r="E7" s="34"/>
      <c r="F7" s="41"/>
      <c r="G7" s="35"/>
      <c r="H7" s="30" t="str">
        <f>IF(OR(B7="",C7="",D7="",E7="",F7=""),"Data missing, please enter value in blank cell between B5 and F5","")</f>
        <v>Data missing, please enter value in blank cell between B5 and F5</v>
      </c>
      <c r="O7" s="25">
        <f t="shared" ref="O7:O18" si="0">IF(OR(B7="",C7="",D7="",E7="",F7=""),1,0)</f>
        <v>1</v>
      </c>
    </row>
    <row r="8" spans="1:15" x14ac:dyDescent="0.2">
      <c r="A8" s="77" t="s">
        <v>2</v>
      </c>
      <c r="B8" s="92"/>
      <c r="C8" s="34"/>
      <c r="D8" s="36"/>
      <c r="E8" s="36"/>
      <c r="F8" s="86"/>
      <c r="G8" s="37"/>
      <c r="H8" s="30" t="str">
        <f>IF(OR(B8="",C8="",D8="",E8="",F8=""),"Data missing, please enter value in blank cell between B6 and F6","")</f>
        <v>Data missing, please enter value in blank cell between B6 and F6</v>
      </c>
      <c r="O8" s="25">
        <f t="shared" si="0"/>
        <v>1</v>
      </c>
    </row>
    <row r="9" spans="1:15" x14ac:dyDescent="0.2">
      <c r="A9" s="77" t="s">
        <v>3</v>
      </c>
      <c r="B9" s="92"/>
      <c r="C9" s="34"/>
      <c r="D9" s="36"/>
      <c r="E9" s="36"/>
      <c r="F9" s="86"/>
      <c r="G9" s="38"/>
      <c r="H9" s="30" t="str">
        <f>IF(OR(B9="",C9="",D9="",E9="",F9=""),"Data missing, please enter value in blank cell between B7 and F7","")</f>
        <v>Data missing, please enter value in blank cell between B7 and F7</v>
      </c>
      <c r="O9" s="25">
        <f t="shared" si="0"/>
        <v>1</v>
      </c>
    </row>
    <row r="10" spans="1:15" x14ac:dyDescent="0.2">
      <c r="A10" s="77" t="s">
        <v>4</v>
      </c>
      <c r="B10" s="92"/>
      <c r="C10" s="34"/>
      <c r="D10" s="36"/>
      <c r="E10" s="36"/>
      <c r="F10" s="86"/>
      <c r="G10" s="38"/>
      <c r="H10" s="30" t="str">
        <f>IF(OR(B10="",C10="",D10="",E10="",F10=""),"Data missing, please enter value in blank cell between B8 and F8","")</f>
        <v>Data missing, please enter value in blank cell between B8 and F8</v>
      </c>
      <c r="O10" s="25">
        <f t="shared" si="0"/>
        <v>1</v>
      </c>
    </row>
    <row r="11" spans="1:15" x14ac:dyDescent="0.2">
      <c r="A11" s="77" t="s">
        <v>5</v>
      </c>
      <c r="B11" s="92"/>
      <c r="C11" s="34"/>
      <c r="D11" s="36"/>
      <c r="E11" s="36"/>
      <c r="F11" s="86"/>
      <c r="G11" s="38"/>
      <c r="H11" s="30" t="str">
        <f>IF(OR(B11="",C11="",D11="",E11="",F11=""),"Data missing, please enter value in blank cell between B9 and F9","")</f>
        <v>Data missing, please enter value in blank cell between B9 and F9</v>
      </c>
      <c r="O11" s="25">
        <f t="shared" si="0"/>
        <v>1</v>
      </c>
    </row>
    <row r="12" spans="1:15" x14ac:dyDescent="0.2">
      <c r="A12" s="77" t="s">
        <v>6</v>
      </c>
      <c r="B12" s="92"/>
      <c r="C12" s="34"/>
      <c r="D12" s="36"/>
      <c r="E12" s="36"/>
      <c r="F12" s="86"/>
      <c r="G12" s="38"/>
      <c r="H12" s="30" t="str">
        <f>IF(OR(B12="",C12="",D12="",E12="",F12=""),"Data missing, please enter value in blank cell between B10 and F10","")</f>
        <v>Data missing, please enter value in blank cell between B10 and F10</v>
      </c>
      <c r="O12" s="25">
        <f t="shared" si="0"/>
        <v>1</v>
      </c>
    </row>
    <row r="13" spans="1:15" x14ac:dyDescent="0.2">
      <c r="A13" s="77" t="s">
        <v>7</v>
      </c>
      <c r="B13" s="92"/>
      <c r="C13" s="34"/>
      <c r="D13" s="36"/>
      <c r="E13" s="36"/>
      <c r="F13" s="86"/>
      <c r="G13" s="38"/>
      <c r="H13" s="30" t="str">
        <f>IF(OR(B13="",C13="",D13="",E13="",F13=""),"Data missing, please enter value in blank cell between B11 and F11","")</f>
        <v>Data missing, please enter value in blank cell between B11 and F11</v>
      </c>
      <c r="O13" s="25">
        <f t="shared" si="0"/>
        <v>1</v>
      </c>
    </row>
    <row r="14" spans="1:15" x14ac:dyDescent="0.2">
      <c r="A14" s="77" t="s">
        <v>8</v>
      </c>
      <c r="B14" s="92"/>
      <c r="C14" s="34"/>
      <c r="D14" s="36"/>
      <c r="E14" s="36"/>
      <c r="F14" s="86"/>
      <c r="G14" s="38"/>
      <c r="H14" s="30" t="str">
        <f>IF(OR(B14="",C14="",D14="",E14="",F14=""),"Data missing, please enter value in blank cell between B12 and F12","")</f>
        <v>Data missing, please enter value in blank cell between B12 and F12</v>
      </c>
      <c r="O14" s="25">
        <f t="shared" si="0"/>
        <v>1</v>
      </c>
    </row>
    <row r="15" spans="1:15" x14ac:dyDescent="0.2">
      <c r="A15" s="77" t="s">
        <v>9</v>
      </c>
      <c r="B15" s="92"/>
      <c r="C15" s="34"/>
      <c r="D15" s="36"/>
      <c r="E15" s="36"/>
      <c r="F15" s="86"/>
      <c r="G15" s="38"/>
      <c r="H15" s="30" t="str">
        <f>IF(OR(B15="",C15="",D15="",E15="",F15=""),"Data missing, please enter value in blank cell between B13 and F13","")</f>
        <v>Data missing, please enter value in blank cell between B13 and F13</v>
      </c>
      <c r="O15" s="25">
        <f t="shared" si="0"/>
        <v>1</v>
      </c>
    </row>
    <row r="16" spans="1:15" x14ac:dyDescent="0.2">
      <c r="A16" s="77" t="s">
        <v>10</v>
      </c>
      <c r="B16" s="88"/>
      <c r="C16" s="34"/>
      <c r="D16" s="36"/>
      <c r="E16" s="34"/>
      <c r="F16" s="86"/>
      <c r="G16" s="38"/>
      <c r="H16" s="30" t="str">
        <f>IF(OR(B16="",C16="",D16="",E16="",F16=""),"Data missing, please enter value in blank cell between B14 and F14","")</f>
        <v>Data missing, please enter value in blank cell between B14 and F14</v>
      </c>
      <c r="O16" s="25">
        <f t="shared" si="0"/>
        <v>1</v>
      </c>
    </row>
    <row r="17" spans="1:15" x14ac:dyDescent="0.2">
      <c r="A17" s="77" t="s">
        <v>11</v>
      </c>
      <c r="B17" s="92"/>
      <c r="C17" s="34"/>
      <c r="D17" s="36"/>
      <c r="E17" s="34"/>
      <c r="F17" s="86"/>
      <c r="G17" s="38"/>
      <c r="H17" s="30" t="str">
        <f>IF(OR(B17="",C17="",D17="",E17="",F17=""),"Data missing, please enter value in blank cell between B15 and F15","")</f>
        <v>Data missing, please enter value in blank cell between B15 and F15</v>
      </c>
      <c r="O17" s="25">
        <f t="shared" si="0"/>
        <v>1</v>
      </c>
    </row>
    <row r="18" spans="1:15" x14ac:dyDescent="0.2">
      <c r="A18" s="79" t="s">
        <v>19</v>
      </c>
      <c r="B18" s="94"/>
      <c r="C18" s="39"/>
      <c r="D18" s="39"/>
      <c r="E18" s="39"/>
      <c r="F18" s="87"/>
      <c r="G18" s="40"/>
      <c r="H18" s="30" t="str">
        <f>IF(OR(B18="",C18="",D18="",E18="",F18=""),"Data missing, please enter value in blank cell between B16 and F16","")</f>
        <v>Data missing, please enter value in blank cell between B16 and F16</v>
      </c>
      <c r="O18" s="25">
        <f t="shared" si="0"/>
        <v>1</v>
      </c>
    </row>
    <row r="20" spans="1:15" ht="15.75" x14ac:dyDescent="0.25">
      <c r="A20" s="6" t="s">
        <v>40</v>
      </c>
    </row>
    <row r="22" spans="1:15" x14ac:dyDescent="0.2">
      <c r="A22" s="19"/>
      <c r="B22" s="108" t="s">
        <v>12</v>
      </c>
      <c r="C22" s="109"/>
      <c r="D22" s="109"/>
      <c r="E22" s="109"/>
      <c r="F22" s="109"/>
      <c r="G22" s="110"/>
    </row>
    <row r="23" spans="1:15" x14ac:dyDescent="0.2">
      <c r="A23" s="18" t="s">
        <v>0</v>
      </c>
      <c r="B23" s="99" t="s">
        <v>25</v>
      </c>
      <c r="C23" s="100" t="s">
        <v>26</v>
      </c>
      <c r="D23" s="100" t="s">
        <v>27</v>
      </c>
      <c r="E23" s="100" t="s">
        <v>28</v>
      </c>
      <c r="F23" s="101" t="s">
        <v>14</v>
      </c>
      <c r="G23" s="98" t="s">
        <v>79</v>
      </c>
    </row>
    <row r="24" spans="1:15" x14ac:dyDescent="0.2">
      <c r="A24" s="17" t="s">
        <v>1</v>
      </c>
      <c r="B24" s="34"/>
      <c r="C24" s="34"/>
      <c r="D24" s="34"/>
      <c r="E24" s="34"/>
      <c r="F24" s="85"/>
      <c r="G24" s="41"/>
      <c r="H24" s="30" t="str">
        <f>IF(OR(B24="",C24="",D24="",E24="",F24="",G24=""),"Data missing, please enter value in blank cell between B22 and G22","")</f>
        <v>Data missing, please enter value in blank cell between B22 and G22</v>
      </c>
      <c r="O24" s="25">
        <f>IF(OR(B24="",C24="",D24="",E24="",F24="",G24=""),1,0)</f>
        <v>1</v>
      </c>
    </row>
    <row r="25" spans="1:15" x14ac:dyDescent="0.2">
      <c r="A25" s="15" t="s">
        <v>2</v>
      </c>
      <c r="B25" s="34"/>
      <c r="C25" s="34"/>
      <c r="D25" s="34"/>
      <c r="E25" s="34"/>
      <c r="F25" s="86"/>
      <c r="G25" s="41"/>
      <c r="H25" s="30" t="str">
        <f>IF(OR(B25="",C25="",D25="",E25="",F25="",G25=""),"Data missing, please enter value in blank cell between B23 and G23","")</f>
        <v>Data missing, please enter value in blank cell between B23 and G23</v>
      </c>
      <c r="O25" s="25">
        <f t="shared" ref="O25:O35" si="1">IF(OR(B25="",C25="",D25="",E25="",F25="",G25=""),1,0)</f>
        <v>1</v>
      </c>
    </row>
    <row r="26" spans="1:15" x14ac:dyDescent="0.2">
      <c r="A26" s="15" t="s">
        <v>3</v>
      </c>
      <c r="B26" s="34"/>
      <c r="C26" s="34"/>
      <c r="D26" s="34"/>
      <c r="E26" s="34"/>
      <c r="F26" s="86"/>
      <c r="G26" s="41"/>
      <c r="H26" s="30" t="str">
        <f>IF(OR(B26="",C26="",D26="",E26="",F26="",G26=""),"Data missing, please enter value in blank cell between B24 and G24","")</f>
        <v>Data missing, please enter value in blank cell between B24 and G24</v>
      </c>
      <c r="O26" s="25">
        <f t="shared" si="1"/>
        <v>1</v>
      </c>
    </row>
    <row r="27" spans="1:15" x14ac:dyDescent="0.2">
      <c r="A27" s="15" t="s">
        <v>4</v>
      </c>
      <c r="B27" s="34"/>
      <c r="C27" s="34"/>
      <c r="D27" s="34"/>
      <c r="E27" s="34"/>
      <c r="F27" s="86"/>
      <c r="G27" s="41"/>
      <c r="H27" s="30" t="str">
        <f>IF(OR(B27="",C27="",D27="",E27="",F27="",G27=""),"Data missing, please enter value in blank cell between B25 and G25","")</f>
        <v>Data missing, please enter value in blank cell between B25 and G25</v>
      </c>
      <c r="O27" s="25">
        <f t="shared" si="1"/>
        <v>1</v>
      </c>
    </row>
    <row r="28" spans="1:15" x14ac:dyDescent="0.2">
      <c r="A28" s="15" t="s">
        <v>5</v>
      </c>
      <c r="B28" s="34"/>
      <c r="C28" s="34"/>
      <c r="D28" s="34"/>
      <c r="E28" s="34"/>
      <c r="F28" s="86"/>
      <c r="G28" s="41"/>
      <c r="H28" s="30" t="str">
        <f>IF(OR(B28="",C28="",D28="",E28="",F28="",G28=""),"Data missing, please enter value in blank cell between B26 and G26","")</f>
        <v>Data missing, please enter value in blank cell between B26 and G26</v>
      </c>
      <c r="O28" s="25">
        <f t="shared" si="1"/>
        <v>1</v>
      </c>
    </row>
    <row r="29" spans="1:15" x14ac:dyDescent="0.2">
      <c r="A29" s="15" t="s">
        <v>6</v>
      </c>
      <c r="B29" s="34"/>
      <c r="C29" s="34"/>
      <c r="D29" s="34"/>
      <c r="E29" s="34"/>
      <c r="F29" s="86"/>
      <c r="G29" s="41"/>
      <c r="H29" s="30" t="str">
        <f>IF(OR(B29="",C29="",D29="",E29="",F29="",G29=""),"Data missing, please enter value in blank cell between B27 and G27","")</f>
        <v>Data missing, please enter value in blank cell between B27 and G27</v>
      </c>
      <c r="O29" s="25">
        <f t="shared" si="1"/>
        <v>1</v>
      </c>
    </row>
    <row r="30" spans="1:15" x14ac:dyDescent="0.2">
      <c r="A30" s="15" t="s">
        <v>7</v>
      </c>
      <c r="B30" s="88"/>
      <c r="C30" s="34"/>
      <c r="D30" s="36"/>
      <c r="E30" s="34"/>
      <c r="F30" s="86"/>
      <c r="G30" s="41"/>
      <c r="H30" s="30" t="str">
        <f>IF(OR(B30="",C30="",D30="",E30="",F30="",G30=""),"Data missing, please enter value in blank cell between B28 and G28","")</f>
        <v>Data missing, please enter value in blank cell between B28 and G28</v>
      </c>
      <c r="O30" s="25">
        <f t="shared" si="1"/>
        <v>1</v>
      </c>
    </row>
    <row r="31" spans="1:15" x14ac:dyDescent="0.2">
      <c r="A31" s="15" t="s">
        <v>8</v>
      </c>
      <c r="B31" s="92"/>
      <c r="C31" s="34"/>
      <c r="D31" s="36"/>
      <c r="E31" s="34"/>
      <c r="F31" s="86"/>
      <c r="G31" s="41"/>
      <c r="H31" s="30" t="str">
        <f>IF(OR(B31="",C31="",D31="",E31="",F31="",G31=""),"Data missing, please enter value in blank cell between B29 and G29","")</f>
        <v>Data missing, please enter value in blank cell between B29 and G29</v>
      </c>
      <c r="O31" s="25">
        <f t="shared" si="1"/>
        <v>1</v>
      </c>
    </row>
    <row r="32" spans="1:15" x14ac:dyDescent="0.2">
      <c r="A32" s="15" t="s">
        <v>9</v>
      </c>
      <c r="B32" s="92"/>
      <c r="C32" s="34"/>
      <c r="D32" s="36"/>
      <c r="E32" s="34"/>
      <c r="F32" s="86"/>
      <c r="G32" s="41"/>
      <c r="H32" s="30" t="str">
        <f>IF(OR(B32="",C32="",D32="",E32="",F32="",G32=""),"Data missing, please enter value in blank cell between B30 and G30","")</f>
        <v>Data missing, please enter value in blank cell between B30 and G30</v>
      </c>
      <c r="O32" s="25">
        <f t="shared" si="1"/>
        <v>1</v>
      </c>
    </row>
    <row r="33" spans="1:15" x14ac:dyDescent="0.2">
      <c r="A33" s="15" t="s">
        <v>10</v>
      </c>
      <c r="B33" s="92"/>
      <c r="C33" s="34"/>
      <c r="D33" s="36"/>
      <c r="E33" s="34"/>
      <c r="F33" s="86"/>
      <c r="G33" s="41"/>
      <c r="H33" s="30" t="str">
        <f>IF(OR(B33="",C33="",D33="",E33="",F33="",G33=""),"Data missing, please enter value in blank cell between B31 and G31","")</f>
        <v>Data missing, please enter value in blank cell between B31 and G31</v>
      </c>
      <c r="O33" s="25">
        <f t="shared" si="1"/>
        <v>1</v>
      </c>
    </row>
    <row r="34" spans="1:15" x14ac:dyDescent="0.2">
      <c r="A34" s="15" t="s">
        <v>11</v>
      </c>
      <c r="B34" s="92"/>
      <c r="C34" s="34"/>
      <c r="D34" s="36"/>
      <c r="E34" s="36"/>
      <c r="F34" s="86"/>
      <c r="G34" s="86"/>
      <c r="H34" s="30" t="str">
        <f>IF(OR(B34="",C34="",D34="",E34="",F34="",G34=""),"Data missing, please enter value in blank cell between B32 and G32","")</f>
        <v>Data missing, please enter value in blank cell between B32 and G32</v>
      </c>
      <c r="O34" s="25">
        <f t="shared" si="1"/>
        <v>1</v>
      </c>
    </row>
    <row r="35" spans="1:15" x14ac:dyDescent="0.2">
      <c r="A35" s="16" t="s">
        <v>19</v>
      </c>
      <c r="B35" s="89"/>
      <c r="C35" s="90"/>
      <c r="D35" s="39"/>
      <c r="E35" s="90"/>
      <c r="F35" s="87"/>
      <c r="G35" s="91"/>
      <c r="H35" s="30" t="str">
        <f>IF(OR(B35="",C35="",D35="",E35="",F35="",G35=""),"Data missing, please enter value in blank cell between B33 and G33","")</f>
        <v>Data missing, please enter value in blank cell between B33 and G33</v>
      </c>
      <c r="O35" s="25">
        <f t="shared" si="1"/>
        <v>1</v>
      </c>
    </row>
  </sheetData>
  <mergeCells count="2">
    <mergeCell ref="B22:G22"/>
    <mergeCell ref="B5:G5"/>
  </mergeCells>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6"/>
  <sheetViews>
    <sheetView workbookViewId="0">
      <selection activeCell="B4" sqref="B4"/>
    </sheetView>
  </sheetViews>
  <sheetFormatPr defaultRowHeight="12.75" x14ac:dyDescent="0.2"/>
  <cols>
    <col min="1" max="1" width="11" customWidth="1"/>
    <col min="2" max="3" width="12.140625" customWidth="1"/>
    <col min="4" max="4" width="12.42578125" customWidth="1"/>
    <col min="5" max="5" width="12.140625" customWidth="1"/>
    <col min="6" max="6" width="12.7109375" customWidth="1"/>
    <col min="7" max="7" width="15.140625" customWidth="1"/>
    <col min="8" max="8" width="11.42578125" customWidth="1"/>
  </cols>
  <sheetData>
    <row r="1" spans="1:8" ht="15.75" x14ac:dyDescent="0.25">
      <c r="A1" s="1" t="s">
        <v>30</v>
      </c>
    </row>
    <row r="3" spans="1:8" x14ac:dyDescent="0.2">
      <c r="B3" t="str">
        <f>Data!B5</f>
        <v>Year</v>
      </c>
    </row>
    <row r="4" spans="1:8" x14ac:dyDescent="0.2">
      <c r="A4" t="str">
        <f>Data!A6</f>
        <v>Month</v>
      </c>
      <c r="B4" t="str">
        <f>Data!B6</f>
        <v>2012/13</v>
      </c>
      <c r="C4" t="str">
        <f>Data!C6</f>
        <v>2013/14</v>
      </c>
      <c r="D4" t="str">
        <f>Data!D6</f>
        <v>2014/15</v>
      </c>
      <c r="E4" t="str">
        <f>Data!E6</f>
        <v>2015/16</v>
      </c>
      <c r="F4" t="str">
        <f>Data!F6</f>
        <v>2016/17</v>
      </c>
      <c r="G4" t="s">
        <v>31</v>
      </c>
      <c r="H4" t="s">
        <v>32</v>
      </c>
    </row>
    <row r="5" spans="1:8" x14ac:dyDescent="0.2">
      <c r="A5" t="str">
        <f>Data!A7</f>
        <v>April</v>
      </c>
      <c r="B5" s="4">
        <f>Data!B7/'Dispensing Days'!E4</f>
        <v>0</v>
      </c>
      <c r="C5" s="4">
        <f>Data!C7/'Dispensing Days'!F4</f>
        <v>0</v>
      </c>
      <c r="D5" s="4">
        <f>Data!D7/'Dispensing Days'!G4</f>
        <v>0</v>
      </c>
      <c r="E5" s="4">
        <f>Data!E7/'Dispensing Days'!H4</f>
        <v>0</v>
      </c>
      <c r="F5" s="4">
        <f>Data!F7/'Dispensing Days'!I4</f>
        <v>0</v>
      </c>
      <c r="G5" s="4">
        <f>SUM(B5:F5)</f>
        <v>0</v>
      </c>
      <c r="H5">
        <f>RANK(G5,$G$5:$G$16,1)</f>
        <v>1</v>
      </c>
    </row>
    <row r="6" spans="1:8" x14ac:dyDescent="0.2">
      <c r="A6" t="str">
        <f>Data!A8</f>
        <v>May</v>
      </c>
      <c r="B6" s="4">
        <f>Data!B8/'Dispensing Days'!E5</f>
        <v>0</v>
      </c>
      <c r="C6" s="4">
        <f>Data!C8/'Dispensing Days'!F5</f>
        <v>0</v>
      </c>
      <c r="D6" s="4">
        <f>Data!D8/'Dispensing Days'!G5</f>
        <v>0</v>
      </c>
      <c r="E6" s="4">
        <f>Data!E8/'Dispensing Days'!H5</f>
        <v>0</v>
      </c>
      <c r="F6" s="4">
        <f>Data!F8/'Dispensing Days'!I5</f>
        <v>0</v>
      </c>
      <c r="G6" s="4">
        <f t="shared" ref="G6:G16" si="0">SUM(B6:F6)</f>
        <v>0</v>
      </c>
      <c r="H6">
        <f t="shared" ref="H6:H16" si="1">RANK(G6,$G$5:$G$16,1)</f>
        <v>1</v>
      </c>
    </row>
    <row r="7" spans="1:8" x14ac:dyDescent="0.2">
      <c r="A7" t="str">
        <f>Data!A9</f>
        <v>June</v>
      </c>
      <c r="B7" s="4">
        <f>Data!B9/'Dispensing Days'!E6</f>
        <v>0</v>
      </c>
      <c r="C7" s="4">
        <f>Data!C9/'Dispensing Days'!F6</f>
        <v>0</v>
      </c>
      <c r="D7" s="4">
        <f>Data!D9/'Dispensing Days'!G6</f>
        <v>0</v>
      </c>
      <c r="E7" s="4">
        <f>Data!E9/'Dispensing Days'!H6</f>
        <v>0</v>
      </c>
      <c r="F7" s="4">
        <f>Data!F9/'Dispensing Days'!I6</f>
        <v>0</v>
      </c>
      <c r="G7" s="4">
        <f t="shared" si="0"/>
        <v>0</v>
      </c>
      <c r="H7">
        <f t="shared" si="1"/>
        <v>1</v>
      </c>
    </row>
    <row r="8" spans="1:8" x14ac:dyDescent="0.2">
      <c r="A8" t="str">
        <f>Data!A10</f>
        <v>July</v>
      </c>
      <c r="B8" s="4">
        <f>Data!B10/'Dispensing Days'!E7</f>
        <v>0</v>
      </c>
      <c r="C8" s="4">
        <f>Data!C10/'Dispensing Days'!F7</f>
        <v>0</v>
      </c>
      <c r="D8" s="4">
        <f>Data!D10/'Dispensing Days'!G7</f>
        <v>0</v>
      </c>
      <c r="E8" s="4">
        <f>Data!E10/'Dispensing Days'!H7</f>
        <v>0</v>
      </c>
      <c r="F8" s="4">
        <f>Data!F10/'Dispensing Days'!I7</f>
        <v>0</v>
      </c>
      <c r="G8" s="4">
        <f t="shared" si="0"/>
        <v>0</v>
      </c>
      <c r="H8">
        <f t="shared" si="1"/>
        <v>1</v>
      </c>
    </row>
    <row r="9" spans="1:8" x14ac:dyDescent="0.2">
      <c r="A9" t="str">
        <f>Data!A11</f>
        <v>August</v>
      </c>
      <c r="B9" s="4">
        <f>Data!B11/'Dispensing Days'!E8</f>
        <v>0</v>
      </c>
      <c r="C9" s="4">
        <f>Data!C11/'Dispensing Days'!F8</f>
        <v>0</v>
      </c>
      <c r="D9" s="4">
        <f>Data!D11/'Dispensing Days'!G8</f>
        <v>0</v>
      </c>
      <c r="E9" s="4">
        <f>Data!E11/'Dispensing Days'!H8</f>
        <v>0</v>
      </c>
      <c r="F9" s="4">
        <f>Data!F11/'Dispensing Days'!I8</f>
        <v>0</v>
      </c>
      <c r="G9" s="4">
        <f t="shared" si="0"/>
        <v>0</v>
      </c>
      <c r="H9">
        <f t="shared" si="1"/>
        <v>1</v>
      </c>
    </row>
    <row r="10" spans="1:8" x14ac:dyDescent="0.2">
      <c r="A10" t="str">
        <f>Data!A12</f>
        <v>September</v>
      </c>
      <c r="B10" s="4">
        <f>Data!B12/'Dispensing Days'!E9</f>
        <v>0</v>
      </c>
      <c r="C10" s="4">
        <f>Data!C12/'Dispensing Days'!F9</f>
        <v>0</v>
      </c>
      <c r="D10" s="4">
        <f>Data!D12/'Dispensing Days'!G9</f>
        <v>0</v>
      </c>
      <c r="E10" s="4">
        <f>Data!E12/'Dispensing Days'!H9</f>
        <v>0</v>
      </c>
      <c r="F10" s="4">
        <f>Data!F12/'Dispensing Days'!I9</f>
        <v>0</v>
      </c>
      <c r="G10" s="4">
        <f t="shared" si="0"/>
        <v>0</v>
      </c>
      <c r="H10">
        <f t="shared" si="1"/>
        <v>1</v>
      </c>
    </row>
    <row r="11" spans="1:8" x14ac:dyDescent="0.2">
      <c r="A11" t="str">
        <f>Data!A13</f>
        <v>October</v>
      </c>
      <c r="B11" s="4">
        <f>Data!B13/'Dispensing Days'!E10</f>
        <v>0</v>
      </c>
      <c r="C11" s="4">
        <f>Data!C13/'Dispensing Days'!F10</f>
        <v>0</v>
      </c>
      <c r="D11" s="4">
        <f>Data!D13/'Dispensing Days'!G10</f>
        <v>0</v>
      </c>
      <c r="E11" s="4">
        <f>Data!E13/'Dispensing Days'!H10</f>
        <v>0</v>
      </c>
      <c r="F11" s="4">
        <f>Data!F13/'Dispensing Days'!I10</f>
        <v>0</v>
      </c>
      <c r="G11" s="4">
        <f t="shared" si="0"/>
        <v>0</v>
      </c>
      <c r="H11">
        <f t="shared" si="1"/>
        <v>1</v>
      </c>
    </row>
    <row r="12" spans="1:8" x14ac:dyDescent="0.2">
      <c r="A12" t="str">
        <f>Data!A14</f>
        <v>November</v>
      </c>
      <c r="B12" s="4">
        <f>Data!B14/'Dispensing Days'!E11</f>
        <v>0</v>
      </c>
      <c r="C12" s="4">
        <f>Data!C14/'Dispensing Days'!F11</f>
        <v>0</v>
      </c>
      <c r="D12" s="4">
        <f>Data!D14/'Dispensing Days'!G11</f>
        <v>0</v>
      </c>
      <c r="E12" s="4">
        <f>Data!E14/'Dispensing Days'!H11</f>
        <v>0</v>
      </c>
      <c r="F12" s="4">
        <f>Data!F14/'Dispensing Days'!I11</f>
        <v>0</v>
      </c>
      <c r="G12" s="4">
        <f t="shared" si="0"/>
        <v>0</v>
      </c>
      <c r="H12">
        <f t="shared" si="1"/>
        <v>1</v>
      </c>
    </row>
    <row r="13" spans="1:8" x14ac:dyDescent="0.2">
      <c r="A13" t="str">
        <f>Data!A15</f>
        <v>December</v>
      </c>
      <c r="B13" s="4">
        <f>Data!B15/'Dispensing Days'!E12</f>
        <v>0</v>
      </c>
      <c r="C13" s="4">
        <f>Data!C15/'Dispensing Days'!F12</f>
        <v>0</v>
      </c>
      <c r="D13" s="4">
        <f>Data!D15/'Dispensing Days'!G12</f>
        <v>0</v>
      </c>
      <c r="E13" s="4">
        <f>Data!E15/'Dispensing Days'!H12</f>
        <v>0</v>
      </c>
      <c r="F13" s="4">
        <f>Data!F15/'Dispensing Days'!I12</f>
        <v>0</v>
      </c>
      <c r="G13" s="4">
        <f t="shared" si="0"/>
        <v>0</v>
      </c>
      <c r="H13">
        <f t="shared" si="1"/>
        <v>1</v>
      </c>
    </row>
    <row r="14" spans="1:8" x14ac:dyDescent="0.2">
      <c r="A14" t="str">
        <f>Data!A16</f>
        <v>January</v>
      </c>
      <c r="B14" s="4">
        <f>Data!B16/'Dispensing Days'!E13</f>
        <v>0</v>
      </c>
      <c r="C14" s="4">
        <f>Data!C16/'Dispensing Days'!F13</f>
        <v>0</v>
      </c>
      <c r="D14" s="4">
        <f>Data!D16/'Dispensing Days'!G13</f>
        <v>0</v>
      </c>
      <c r="E14" s="4">
        <f>Data!E16/'Dispensing Days'!H13</f>
        <v>0</v>
      </c>
      <c r="F14" s="4">
        <f>Data!F16/'Dispensing Days'!I13</f>
        <v>0</v>
      </c>
      <c r="G14" s="4">
        <f t="shared" si="0"/>
        <v>0</v>
      </c>
      <c r="H14">
        <f t="shared" si="1"/>
        <v>1</v>
      </c>
    </row>
    <row r="15" spans="1:8" x14ac:dyDescent="0.2">
      <c r="A15" t="str">
        <f>Data!A17</f>
        <v>February</v>
      </c>
      <c r="B15" s="4">
        <f>Data!B17/'Dispensing Days'!E14</f>
        <v>0</v>
      </c>
      <c r="C15" s="4">
        <f>Data!C17/'Dispensing Days'!F14</f>
        <v>0</v>
      </c>
      <c r="D15" s="4">
        <f>Data!D17/'Dispensing Days'!G14</f>
        <v>0</v>
      </c>
      <c r="E15" s="4">
        <f>Data!E17/'Dispensing Days'!H14</f>
        <v>0</v>
      </c>
      <c r="F15" s="4">
        <f>Data!F17/'Dispensing Days'!I14</f>
        <v>0</v>
      </c>
      <c r="G15" s="4">
        <f t="shared" si="0"/>
        <v>0</v>
      </c>
      <c r="H15">
        <f t="shared" si="1"/>
        <v>1</v>
      </c>
    </row>
    <row r="16" spans="1:8" x14ac:dyDescent="0.2">
      <c r="A16" t="str">
        <f>Data!A18</f>
        <v>March</v>
      </c>
      <c r="B16" s="4">
        <f>Data!B18/'Dispensing Days'!E15</f>
        <v>0</v>
      </c>
      <c r="C16" s="4">
        <f>Data!C18/'Dispensing Days'!F15</f>
        <v>0</v>
      </c>
      <c r="D16" s="4">
        <f>Data!D18/'Dispensing Days'!G15</f>
        <v>0</v>
      </c>
      <c r="E16" s="4">
        <f>Data!E18/'Dispensing Days'!H15</f>
        <v>0</v>
      </c>
      <c r="F16" s="4">
        <f>Data!F18/'Dispensing Days'!I15</f>
        <v>0</v>
      </c>
      <c r="G16" s="4">
        <f t="shared" si="0"/>
        <v>0</v>
      </c>
      <c r="H16">
        <f t="shared" si="1"/>
        <v>1</v>
      </c>
    </row>
  </sheetData>
  <phoneticPr fontId="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5"/>
  <sheetViews>
    <sheetView workbookViewId="0">
      <selection activeCell="G4" sqref="G4"/>
    </sheetView>
  </sheetViews>
  <sheetFormatPr defaultRowHeight="12.75" x14ac:dyDescent="0.2"/>
  <cols>
    <col min="2" max="4" width="0" hidden="1" customWidth="1"/>
  </cols>
  <sheetData>
    <row r="1" spans="1:13" ht="15.75" x14ac:dyDescent="0.25">
      <c r="A1" s="1" t="s">
        <v>16</v>
      </c>
    </row>
    <row r="3" spans="1:13" x14ac:dyDescent="0.2">
      <c r="B3" t="s">
        <v>20</v>
      </c>
      <c r="C3" t="s">
        <v>21</v>
      </c>
      <c r="D3" t="s">
        <v>22</v>
      </c>
      <c r="E3" t="s">
        <v>29</v>
      </c>
      <c r="F3" t="s">
        <v>23</v>
      </c>
      <c r="G3" t="s">
        <v>13</v>
      </c>
      <c r="H3" t="s">
        <v>24</v>
      </c>
      <c r="I3" t="s">
        <v>25</v>
      </c>
      <c r="J3" t="s">
        <v>26</v>
      </c>
      <c r="K3" t="s">
        <v>27</v>
      </c>
      <c r="L3" t="s">
        <v>28</v>
      </c>
      <c r="M3" t="s">
        <v>14</v>
      </c>
    </row>
    <row r="4" spans="1:13" x14ac:dyDescent="0.2">
      <c r="A4" t="s">
        <v>1</v>
      </c>
      <c r="B4">
        <v>26</v>
      </c>
      <c r="C4">
        <v>24</v>
      </c>
      <c r="D4">
        <v>23</v>
      </c>
      <c r="E4">
        <v>26</v>
      </c>
      <c r="F4">
        <v>24</v>
      </c>
      <c r="G4" s="2">
        <v>24</v>
      </c>
      <c r="H4" s="2">
        <v>23</v>
      </c>
      <c r="I4" s="84">
        <v>23</v>
      </c>
      <c r="J4">
        <v>25</v>
      </c>
      <c r="K4" s="95">
        <v>24</v>
      </c>
      <c r="L4">
        <v>24</v>
      </c>
    </row>
    <row r="5" spans="1:13" x14ac:dyDescent="0.2">
      <c r="A5" t="s">
        <v>2</v>
      </c>
      <c r="B5">
        <v>24</v>
      </c>
      <c r="C5">
        <v>25</v>
      </c>
      <c r="D5">
        <v>25</v>
      </c>
      <c r="E5">
        <v>25</v>
      </c>
      <c r="F5">
        <v>24</v>
      </c>
      <c r="G5" s="2">
        <v>24</v>
      </c>
      <c r="H5" s="2">
        <v>24</v>
      </c>
      <c r="I5" s="84">
        <v>26</v>
      </c>
      <c r="J5">
        <v>25</v>
      </c>
      <c r="K5" s="95">
        <v>25</v>
      </c>
      <c r="L5">
        <v>24</v>
      </c>
    </row>
    <row r="6" spans="1:13" x14ac:dyDescent="0.2">
      <c r="A6" t="s">
        <v>3</v>
      </c>
      <c r="B6">
        <v>26</v>
      </c>
      <c r="C6">
        <v>26</v>
      </c>
      <c r="D6">
        <v>26</v>
      </c>
      <c r="E6">
        <v>25</v>
      </c>
      <c r="F6">
        <v>26</v>
      </c>
      <c r="G6" s="2">
        <v>26</v>
      </c>
      <c r="H6" s="2">
        <v>26</v>
      </c>
      <c r="I6" s="84">
        <v>24</v>
      </c>
      <c r="J6">
        <v>25</v>
      </c>
      <c r="K6" s="95">
        <v>25</v>
      </c>
      <c r="L6">
        <v>26</v>
      </c>
    </row>
    <row r="7" spans="1:13" x14ac:dyDescent="0.2">
      <c r="A7" t="s">
        <v>4</v>
      </c>
      <c r="B7">
        <v>26</v>
      </c>
      <c r="C7">
        <v>26</v>
      </c>
      <c r="D7">
        <v>26</v>
      </c>
      <c r="E7">
        <v>27</v>
      </c>
      <c r="F7">
        <v>27</v>
      </c>
      <c r="G7" s="2">
        <v>27</v>
      </c>
      <c r="H7" s="2">
        <v>26</v>
      </c>
      <c r="I7" s="84">
        <v>26</v>
      </c>
      <c r="J7">
        <v>27</v>
      </c>
      <c r="K7" s="95">
        <v>27</v>
      </c>
      <c r="L7">
        <v>27</v>
      </c>
    </row>
    <row r="8" spans="1:13" x14ac:dyDescent="0.2">
      <c r="A8" t="s">
        <v>5</v>
      </c>
      <c r="B8">
        <v>26</v>
      </c>
      <c r="C8">
        <v>26</v>
      </c>
      <c r="D8">
        <v>26</v>
      </c>
      <c r="E8">
        <v>25</v>
      </c>
      <c r="F8">
        <v>25</v>
      </c>
      <c r="G8" s="2">
        <v>25</v>
      </c>
      <c r="H8" s="2">
        <v>26</v>
      </c>
      <c r="I8" s="84">
        <v>26</v>
      </c>
      <c r="J8">
        <v>26</v>
      </c>
      <c r="K8" s="95">
        <v>25</v>
      </c>
      <c r="L8">
        <v>25</v>
      </c>
    </row>
    <row r="9" spans="1:13" x14ac:dyDescent="0.2">
      <c r="A9" t="s">
        <v>6</v>
      </c>
      <c r="B9">
        <v>26</v>
      </c>
      <c r="C9">
        <v>26</v>
      </c>
      <c r="D9">
        <v>25</v>
      </c>
      <c r="E9">
        <v>26</v>
      </c>
      <c r="F9">
        <v>26</v>
      </c>
      <c r="G9" s="2">
        <v>26</v>
      </c>
      <c r="H9" s="2">
        <v>26</v>
      </c>
      <c r="I9" s="84">
        <v>25</v>
      </c>
      <c r="J9">
        <v>25</v>
      </c>
      <c r="K9" s="95">
        <v>26</v>
      </c>
      <c r="L9">
        <v>26</v>
      </c>
    </row>
    <row r="10" spans="1:13" x14ac:dyDescent="0.2">
      <c r="A10" t="s">
        <v>7</v>
      </c>
      <c r="B10">
        <v>26</v>
      </c>
      <c r="C10">
        <v>26</v>
      </c>
      <c r="D10">
        <v>27</v>
      </c>
      <c r="E10">
        <v>27</v>
      </c>
      <c r="F10">
        <v>27</v>
      </c>
      <c r="G10" s="2">
        <v>26</v>
      </c>
      <c r="H10" s="2">
        <v>26</v>
      </c>
      <c r="I10" s="84">
        <v>27</v>
      </c>
      <c r="J10">
        <v>27</v>
      </c>
      <c r="K10" s="95">
        <v>27</v>
      </c>
      <c r="L10">
        <v>27</v>
      </c>
    </row>
    <row r="11" spans="1:13" x14ac:dyDescent="0.2">
      <c r="A11" t="s">
        <v>8</v>
      </c>
      <c r="B11">
        <v>26</v>
      </c>
      <c r="C11">
        <v>26</v>
      </c>
      <c r="D11">
        <v>26</v>
      </c>
      <c r="E11">
        <v>25</v>
      </c>
      <c r="F11">
        <v>25</v>
      </c>
      <c r="G11" s="2">
        <v>26</v>
      </c>
      <c r="H11" s="2">
        <v>26</v>
      </c>
      <c r="I11" s="84">
        <v>26</v>
      </c>
      <c r="J11">
        <v>26</v>
      </c>
      <c r="K11" s="95">
        <v>25</v>
      </c>
      <c r="L11">
        <v>25</v>
      </c>
    </row>
    <row r="12" spans="1:13" x14ac:dyDescent="0.2">
      <c r="A12" t="s">
        <v>9</v>
      </c>
      <c r="B12">
        <v>24</v>
      </c>
      <c r="C12">
        <v>24</v>
      </c>
      <c r="D12">
        <v>24</v>
      </c>
      <c r="E12">
        <v>25</v>
      </c>
      <c r="F12">
        <v>24</v>
      </c>
      <c r="G12" s="2">
        <v>24</v>
      </c>
      <c r="H12">
        <v>25</v>
      </c>
      <c r="I12" s="84">
        <v>24</v>
      </c>
      <c r="J12">
        <v>24</v>
      </c>
      <c r="K12" s="95">
        <v>25</v>
      </c>
      <c r="L12">
        <v>24</v>
      </c>
    </row>
    <row r="13" spans="1:13" x14ac:dyDescent="0.2">
      <c r="A13" t="s">
        <v>10</v>
      </c>
      <c r="B13">
        <v>25</v>
      </c>
      <c r="C13">
        <v>26</v>
      </c>
      <c r="D13">
        <v>26</v>
      </c>
      <c r="E13">
        <v>26</v>
      </c>
      <c r="F13">
        <v>25</v>
      </c>
      <c r="G13" s="2">
        <v>24</v>
      </c>
      <c r="H13" s="2">
        <v>25</v>
      </c>
      <c r="I13" s="84">
        <v>26</v>
      </c>
      <c r="J13">
        <v>26</v>
      </c>
      <c r="K13" s="95">
        <v>26</v>
      </c>
      <c r="L13">
        <v>25</v>
      </c>
    </row>
    <row r="14" spans="1:13" x14ac:dyDescent="0.2">
      <c r="A14" t="s">
        <v>11</v>
      </c>
      <c r="B14">
        <v>24</v>
      </c>
      <c r="C14">
        <v>24</v>
      </c>
      <c r="D14">
        <v>25</v>
      </c>
      <c r="E14">
        <v>24</v>
      </c>
      <c r="F14">
        <v>24</v>
      </c>
      <c r="G14" s="2">
        <v>24</v>
      </c>
      <c r="H14" s="2">
        <v>25</v>
      </c>
      <c r="I14" s="84">
        <v>24</v>
      </c>
      <c r="J14">
        <v>24</v>
      </c>
      <c r="K14" s="95">
        <v>24</v>
      </c>
      <c r="L14">
        <v>25</v>
      </c>
    </row>
    <row r="15" spans="1:13" x14ac:dyDescent="0.2">
      <c r="A15" t="s">
        <v>19</v>
      </c>
      <c r="B15" s="3">
        <v>27</v>
      </c>
      <c r="C15">
        <v>27</v>
      </c>
      <c r="D15">
        <v>24</v>
      </c>
      <c r="E15">
        <v>26</v>
      </c>
      <c r="F15">
        <v>27</v>
      </c>
      <c r="G15" s="2">
        <v>27</v>
      </c>
      <c r="H15" s="2">
        <v>27</v>
      </c>
      <c r="I15" s="84">
        <v>25</v>
      </c>
      <c r="J15">
        <v>26</v>
      </c>
      <c r="K15" s="95">
        <v>26</v>
      </c>
      <c r="L15">
        <v>25</v>
      </c>
    </row>
  </sheetData>
  <phoneticPr fontId="4"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82"/>
  <sheetViews>
    <sheetView workbookViewId="0">
      <selection activeCell="D4" sqref="D4"/>
    </sheetView>
  </sheetViews>
  <sheetFormatPr defaultRowHeight="12.75" x14ac:dyDescent="0.2"/>
  <cols>
    <col min="2" max="2" width="11.85546875" customWidth="1"/>
    <col min="3" max="4" width="14.5703125" customWidth="1"/>
    <col min="7" max="7" width="15" bestFit="1" customWidth="1"/>
  </cols>
  <sheetData>
    <row r="1" spans="1:20" ht="15.75" x14ac:dyDescent="0.25">
      <c r="A1" s="1" t="s">
        <v>33</v>
      </c>
    </row>
    <row r="3" spans="1:20" x14ac:dyDescent="0.2">
      <c r="A3" t="s">
        <v>17</v>
      </c>
      <c r="B3" t="s">
        <v>0</v>
      </c>
      <c r="C3" t="s">
        <v>15</v>
      </c>
      <c r="D3" t="s">
        <v>16</v>
      </c>
      <c r="E3" t="s">
        <v>17</v>
      </c>
      <c r="F3" t="s">
        <v>18</v>
      </c>
      <c r="G3" t="s">
        <v>35</v>
      </c>
      <c r="I3" s="3"/>
      <c r="J3" s="3"/>
      <c r="K3" s="3"/>
      <c r="L3" s="3"/>
      <c r="M3" s="3"/>
      <c r="N3" s="3"/>
      <c r="O3" s="3"/>
      <c r="P3" s="3"/>
      <c r="Q3" s="3"/>
      <c r="R3" s="3"/>
      <c r="S3" s="3"/>
      <c r="T3" s="3"/>
    </row>
    <row r="4" spans="1:20" x14ac:dyDescent="0.2">
      <c r="A4" t="str">
        <f>Data!B6</f>
        <v>2012/13</v>
      </c>
      <c r="B4" t="s">
        <v>1</v>
      </c>
      <c r="C4" s="23">
        <f>Data!B7+Data!B24</f>
        <v>0</v>
      </c>
      <c r="D4">
        <f t="shared" ref="D4:D15" si="0">INDEX(DispensingDays,MATCH(B4,DDMonth,0),MATCH($A$4,DDYear,0))</f>
        <v>23</v>
      </c>
      <c r="E4">
        <f>IF(C4=0,0,1)</f>
        <v>0</v>
      </c>
      <c r="F4">
        <f>'Month Rank'!H5</f>
        <v>1</v>
      </c>
      <c r="I4" s="3"/>
      <c r="J4" s="3"/>
      <c r="K4" s="3"/>
      <c r="L4" s="3"/>
      <c r="M4" s="3"/>
      <c r="N4" s="3"/>
      <c r="O4" s="3"/>
      <c r="P4" s="3"/>
      <c r="Q4" s="3"/>
      <c r="R4" s="3"/>
      <c r="S4" s="3"/>
      <c r="T4" s="3"/>
    </row>
    <row r="5" spans="1:20" x14ac:dyDescent="0.2">
      <c r="B5" t="s">
        <v>2</v>
      </c>
      <c r="C5" s="23">
        <f>Data!B8+Data!B25</f>
        <v>0</v>
      </c>
      <c r="D5">
        <f t="shared" si="0"/>
        <v>26</v>
      </c>
      <c r="E5">
        <f t="shared" ref="E5:E15" si="1">IF(C5=0,0,1)</f>
        <v>0</v>
      </c>
      <c r="F5">
        <f>'Month Rank'!H6</f>
        <v>1</v>
      </c>
      <c r="I5" s="44"/>
      <c r="J5" s="44"/>
      <c r="K5" s="3"/>
      <c r="L5" s="3"/>
      <c r="M5" s="3"/>
      <c r="N5" s="3"/>
      <c r="O5" s="3"/>
      <c r="P5" s="3"/>
      <c r="Q5" s="3"/>
      <c r="R5" s="3"/>
      <c r="S5" s="3"/>
      <c r="T5" s="3"/>
    </row>
    <row r="6" spans="1:20" x14ac:dyDescent="0.2">
      <c r="B6" t="s">
        <v>3</v>
      </c>
      <c r="C6" s="23">
        <f>Data!B9+Data!B26</f>
        <v>0</v>
      </c>
      <c r="D6">
        <f t="shared" si="0"/>
        <v>24</v>
      </c>
      <c r="E6">
        <f t="shared" si="1"/>
        <v>0</v>
      </c>
      <c r="F6">
        <f>'Month Rank'!H7</f>
        <v>1</v>
      </c>
      <c r="I6" s="5"/>
      <c r="J6" s="5"/>
      <c r="K6" s="3"/>
      <c r="L6" s="3"/>
      <c r="M6" s="3"/>
      <c r="N6" s="3"/>
      <c r="O6" s="3"/>
      <c r="P6" s="3"/>
      <c r="Q6" s="3"/>
      <c r="R6" s="3"/>
      <c r="S6" s="3"/>
      <c r="T6" s="3"/>
    </row>
    <row r="7" spans="1:20" x14ac:dyDescent="0.2">
      <c r="B7" t="s">
        <v>4</v>
      </c>
      <c r="C7" s="23">
        <f>Data!B10+Data!B27</f>
        <v>0</v>
      </c>
      <c r="D7">
        <f t="shared" si="0"/>
        <v>26</v>
      </c>
      <c r="E7">
        <f t="shared" si="1"/>
        <v>0</v>
      </c>
      <c r="F7">
        <f>'Month Rank'!H8</f>
        <v>1</v>
      </c>
      <c r="H7" s="3"/>
      <c r="I7" s="3"/>
      <c r="J7" s="3"/>
      <c r="K7" s="3"/>
      <c r="L7" s="3"/>
      <c r="M7" s="3"/>
      <c r="N7" s="3"/>
      <c r="O7" s="3"/>
      <c r="P7" s="3"/>
      <c r="Q7" s="3"/>
      <c r="R7" s="3"/>
      <c r="S7" s="3"/>
      <c r="T7" s="3"/>
    </row>
    <row r="8" spans="1:20" x14ac:dyDescent="0.2">
      <c r="B8" t="s">
        <v>5</v>
      </c>
      <c r="C8" s="23">
        <f>Data!B11+Data!B28</f>
        <v>0</v>
      </c>
      <c r="D8">
        <f t="shared" si="0"/>
        <v>26</v>
      </c>
      <c r="E8">
        <f t="shared" si="1"/>
        <v>0</v>
      </c>
      <c r="F8">
        <f>'Month Rank'!H9</f>
        <v>1</v>
      </c>
      <c r="H8" s="3"/>
      <c r="I8" s="3"/>
      <c r="J8" s="3"/>
      <c r="K8" s="3"/>
      <c r="L8" s="3"/>
      <c r="M8" s="3"/>
      <c r="N8" s="3"/>
      <c r="O8" s="3"/>
      <c r="P8" s="3"/>
      <c r="Q8" s="3"/>
      <c r="R8" s="3"/>
      <c r="S8" s="3"/>
      <c r="T8" s="3"/>
    </row>
    <row r="9" spans="1:20" x14ac:dyDescent="0.2">
      <c r="B9" t="s">
        <v>6</v>
      </c>
      <c r="C9" s="23">
        <f>Data!B12+Data!B29</f>
        <v>0</v>
      </c>
      <c r="D9">
        <f t="shared" si="0"/>
        <v>25</v>
      </c>
      <c r="E9">
        <f t="shared" si="1"/>
        <v>0</v>
      </c>
      <c r="F9">
        <f>'Month Rank'!H10</f>
        <v>1</v>
      </c>
      <c r="H9" s="44"/>
      <c r="I9" s="44"/>
      <c r="J9" s="3"/>
      <c r="K9" s="3"/>
      <c r="L9" s="3"/>
      <c r="M9" s="3"/>
      <c r="N9" s="3"/>
      <c r="O9" s="3"/>
      <c r="P9" s="3"/>
      <c r="Q9" s="3"/>
      <c r="R9" s="3"/>
      <c r="S9" s="3"/>
      <c r="T9" s="3"/>
    </row>
    <row r="10" spans="1:20" x14ac:dyDescent="0.2">
      <c r="B10" t="s">
        <v>7</v>
      </c>
      <c r="C10" s="23">
        <f>Data!B13+Data!B30</f>
        <v>0</v>
      </c>
      <c r="D10">
        <f t="shared" si="0"/>
        <v>27</v>
      </c>
      <c r="E10">
        <f t="shared" si="1"/>
        <v>0</v>
      </c>
      <c r="F10">
        <f>'Month Rank'!H11</f>
        <v>1</v>
      </c>
      <c r="H10" s="5"/>
      <c r="I10" s="3"/>
      <c r="J10" s="3"/>
      <c r="K10" s="3"/>
      <c r="L10" s="3"/>
      <c r="M10" s="3"/>
      <c r="N10" s="3"/>
      <c r="O10" s="3"/>
      <c r="P10" s="3"/>
      <c r="Q10" s="3"/>
      <c r="R10" s="3"/>
      <c r="S10" s="3"/>
      <c r="T10" s="3"/>
    </row>
    <row r="11" spans="1:20" x14ac:dyDescent="0.2">
      <c r="B11" t="s">
        <v>8</v>
      </c>
      <c r="C11" s="23">
        <f>Data!B14+Data!B31</f>
        <v>0</v>
      </c>
      <c r="D11">
        <f t="shared" si="0"/>
        <v>26</v>
      </c>
      <c r="E11">
        <f t="shared" si="1"/>
        <v>0</v>
      </c>
      <c r="F11">
        <f>'Month Rank'!H12</f>
        <v>1</v>
      </c>
      <c r="H11" s="5"/>
      <c r="I11" s="3"/>
      <c r="J11" s="3"/>
      <c r="K11" s="3"/>
      <c r="L11" s="3"/>
      <c r="M11" s="3"/>
      <c r="N11" s="3"/>
      <c r="O11" s="3"/>
      <c r="P11" s="3"/>
      <c r="Q11" s="3"/>
      <c r="R11" s="3"/>
      <c r="S11" s="3"/>
      <c r="T11" s="3"/>
    </row>
    <row r="12" spans="1:20" x14ac:dyDescent="0.2">
      <c r="B12" t="s">
        <v>9</v>
      </c>
      <c r="C12" s="23">
        <f>Data!B15+Data!B32</f>
        <v>0</v>
      </c>
      <c r="D12">
        <f t="shared" si="0"/>
        <v>24</v>
      </c>
      <c r="E12">
        <f t="shared" si="1"/>
        <v>0</v>
      </c>
      <c r="F12">
        <f>'Month Rank'!H13</f>
        <v>1</v>
      </c>
      <c r="H12" s="5"/>
      <c r="I12" s="44"/>
      <c r="J12" s="44"/>
      <c r="K12" s="3"/>
      <c r="L12" s="3"/>
      <c r="M12" s="3"/>
      <c r="N12" s="3"/>
      <c r="O12" s="3"/>
      <c r="P12" s="3"/>
      <c r="Q12" s="3"/>
      <c r="R12" s="3"/>
      <c r="S12" s="3"/>
      <c r="T12" s="3"/>
    </row>
    <row r="13" spans="1:20" x14ac:dyDescent="0.2">
      <c r="B13" t="s">
        <v>10</v>
      </c>
      <c r="C13" s="23">
        <f>Data!B16+Data!B33</f>
        <v>0</v>
      </c>
      <c r="D13">
        <f t="shared" si="0"/>
        <v>26</v>
      </c>
      <c r="E13">
        <f t="shared" si="1"/>
        <v>0</v>
      </c>
      <c r="F13">
        <f>'Month Rank'!H14</f>
        <v>1</v>
      </c>
      <c r="H13" s="5"/>
      <c r="I13" s="5"/>
      <c r="J13" s="5"/>
      <c r="K13" s="3"/>
      <c r="L13" s="3"/>
      <c r="M13" s="3"/>
      <c r="N13" s="3"/>
      <c r="O13" s="3"/>
      <c r="P13" s="3"/>
      <c r="Q13" s="3"/>
      <c r="R13" s="3"/>
      <c r="S13" s="3"/>
      <c r="T13" s="3"/>
    </row>
    <row r="14" spans="1:20" x14ac:dyDescent="0.2">
      <c r="B14" t="s">
        <v>11</v>
      </c>
      <c r="C14" s="23">
        <f>Data!B17+Data!B34</f>
        <v>0</v>
      </c>
      <c r="D14">
        <f t="shared" si="0"/>
        <v>24</v>
      </c>
      <c r="E14">
        <f t="shared" si="1"/>
        <v>0</v>
      </c>
      <c r="F14">
        <f>'Month Rank'!H15</f>
        <v>1</v>
      </c>
      <c r="H14" s="5"/>
      <c r="I14" s="5"/>
      <c r="J14" s="5"/>
      <c r="K14" s="3"/>
      <c r="L14" s="3"/>
      <c r="M14" s="3"/>
      <c r="N14" s="3"/>
      <c r="O14" s="3"/>
      <c r="P14" s="3"/>
      <c r="Q14" s="3"/>
      <c r="R14" s="3"/>
      <c r="S14" s="3"/>
      <c r="T14" s="3"/>
    </row>
    <row r="15" spans="1:20" x14ac:dyDescent="0.2">
      <c r="B15" t="s">
        <v>19</v>
      </c>
      <c r="C15" s="23">
        <f>Data!B18+Data!B35</f>
        <v>0</v>
      </c>
      <c r="D15">
        <f t="shared" si="0"/>
        <v>25</v>
      </c>
      <c r="E15">
        <f t="shared" si="1"/>
        <v>0</v>
      </c>
      <c r="F15">
        <f>'Month Rank'!H16</f>
        <v>1</v>
      </c>
      <c r="H15" s="3"/>
      <c r="I15" s="5"/>
      <c r="J15" s="5"/>
      <c r="K15" s="3"/>
      <c r="L15" s="3"/>
      <c r="M15" s="3"/>
      <c r="N15" s="3"/>
      <c r="O15" s="3"/>
      <c r="P15" s="3"/>
      <c r="Q15" s="3"/>
      <c r="R15" s="3"/>
      <c r="S15" s="3"/>
      <c r="T15" s="3"/>
    </row>
    <row r="16" spans="1:20" x14ac:dyDescent="0.2">
      <c r="A16" t="str">
        <f>Data!C6</f>
        <v>2013/14</v>
      </c>
      <c r="B16" t="s">
        <v>1</v>
      </c>
      <c r="C16" s="23">
        <f>Data!C7+Data!C24</f>
        <v>0</v>
      </c>
      <c r="D16">
        <f t="shared" ref="D16:D27" si="2">INDEX(DispensingDays,MATCH(B16,DDMonth,0),MATCH($A$16,DDYear,0))</f>
        <v>25</v>
      </c>
      <c r="E16">
        <f>IF(C16=0,0,E4+1)</f>
        <v>0</v>
      </c>
      <c r="F16">
        <f>'Month Rank'!H5</f>
        <v>1</v>
      </c>
      <c r="H16" s="3"/>
      <c r="I16" s="5"/>
      <c r="J16" s="5"/>
      <c r="K16" s="3"/>
      <c r="L16" s="3"/>
      <c r="M16" s="3"/>
      <c r="N16" s="3"/>
      <c r="O16" s="3"/>
      <c r="P16" s="3"/>
      <c r="Q16" s="3"/>
      <c r="R16" s="3"/>
      <c r="S16" s="3"/>
      <c r="T16" s="3"/>
    </row>
    <row r="17" spans="1:20" x14ac:dyDescent="0.2">
      <c r="B17" t="s">
        <v>2</v>
      </c>
      <c r="C17" s="23">
        <f>Data!C8+Data!C25</f>
        <v>0</v>
      </c>
      <c r="D17">
        <f t="shared" si="2"/>
        <v>25</v>
      </c>
      <c r="E17">
        <f t="shared" ref="E17:E63" si="3">IF(C17=0,0,E5+1)</f>
        <v>0</v>
      </c>
      <c r="F17">
        <f>'Month Rank'!H6</f>
        <v>1</v>
      </c>
      <c r="H17" s="45"/>
      <c r="I17" s="5"/>
      <c r="J17" s="5"/>
      <c r="K17" s="3"/>
      <c r="L17" s="3"/>
      <c r="M17" s="3"/>
      <c r="N17" s="3"/>
      <c r="O17" s="3"/>
      <c r="P17" s="3"/>
      <c r="Q17" s="3"/>
      <c r="R17" s="3"/>
      <c r="S17" s="3"/>
      <c r="T17" s="3"/>
    </row>
    <row r="18" spans="1:20" x14ac:dyDescent="0.2">
      <c r="B18" t="s">
        <v>3</v>
      </c>
      <c r="C18" s="23">
        <f>Data!C9+Data!C26</f>
        <v>0</v>
      </c>
      <c r="D18">
        <f t="shared" si="2"/>
        <v>25</v>
      </c>
      <c r="E18">
        <f t="shared" si="3"/>
        <v>0</v>
      </c>
      <c r="F18">
        <f>'Month Rank'!H7</f>
        <v>1</v>
      </c>
      <c r="H18" s="5"/>
      <c r="I18" s="3"/>
      <c r="J18" s="3"/>
      <c r="K18" s="3"/>
      <c r="L18" s="3"/>
      <c r="M18" s="3"/>
      <c r="N18" s="3"/>
      <c r="O18" s="3"/>
      <c r="P18" s="3"/>
      <c r="Q18" s="3"/>
      <c r="R18" s="3"/>
      <c r="S18" s="3"/>
      <c r="T18" s="3"/>
    </row>
    <row r="19" spans="1:20" x14ac:dyDescent="0.2">
      <c r="B19" t="s">
        <v>4</v>
      </c>
      <c r="C19" s="23">
        <f>Data!C10+Data!C27</f>
        <v>0</v>
      </c>
      <c r="D19">
        <f t="shared" si="2"/>
        <v>27</v>
      </c>
      <c r="E19">
        <f t="shared" si="3"/>
        <v>0</v>
      </c>
      <c r="F19">
        <f>'Month Rank'!H8</f>
        <v>1</v>
      </c>
      <c r="H19" s="5"/>
      <c r="I19" s="3"/>
      <c r="J19" s="3"/>
      <c r="K19" s="3"/>
      <c r="L19" s="3"/>
      <c r="M19" s="3"/>
      <c r="N19" s="3"/>
      <c r="O19" s="3"/>
      <c r="P19" s="3"/>
      <c r="Q19" s="3"/>
      <c r="R19" s="3"/>
      <c r="S19" s="3"/>
      <c r="T19" s="3"/>
    </row>
    <row r="20" spans="1:20" x14ac:dyDescent="0.2">
      <c r="B20" t="s">
        <v>5</v>
      </c>
      <c r="C20" s="23">
        <f>Data!C11+Data!C28</f>
        <v>0</v>
      </c>
      <c r="D20">
        <f t="shared" si="2"/>
        <v>26</v>
      </c>
      <c r="E20">
        <f t="shared" si="3"/>
        <v>0</v>
      </c>
      <c r="F20">
        <f>'Month Rank'!H9</f>
        <v>1</v>
      </c>
      <c r="H20" s="5"/>
      <c r="I20" s="45"/>
      <c r="J20" s="45"/>
      <c r="K20" s="45"/>
      <c r="L20" s="45"/>
      <c r="M20" s="45"/>
      <c r="N20" s="45"/>
      <c r="O20" s="3"/>
      <c r="P20" s="3"/>
      <c r="Q20" s="3"/>
      <c r="R20" s="3"/>
      <c r="S20" s="3"/>
      <c r="T20" s="3"/>
    </row>
    <row r="21" spans="1:20" x14ac:dyDescent="0.2">
      <c r="B21" t="s">
        <v>6</v>
      </c>
      <c r="C21" s="23">
        <f>Data!C12+Data!C29</f>
        <v>0</v>
      </c>
      <c r="D21">
        <f t="shared" si="2"/>
        <v>25</v>
      </c>
      <c r="E21">
        <f t="shared" si="3"/>
        <v>0</v>
      </c>
      <c r="F21">
        <f>'Month Rank'!H10</f>
        <v>1</v>
      </c>
      <c r="H21" s="3"/>
      <c r="I21" s="5"/>
      <c r="J21" s="5"/>
      <c r="K21" s="5"/>
      <c r="L21" s="5"/>
      <c r="M21" s="5"/>
      <c r="N21" s="5"/>
      <c r="O21" s="3"/>
      <c r="P21" s="3"/>
      <c r="Q21" s="3"/>
      <c r="R21" s="3"/>
      <c r="S21" s="3"/>
      <c r="T21" s="3"/>
    </row>
    <row r="22" spans="1:20" x14ac:dyDescent="0.2">
      <c r="B22" t="s">
        <v>7</v>
      </c>
      <c r="C22" s="23">
        <f>Data!C13+Data!C30</f>
        <v>0</v>
      </c>
      <c r="D22">
        <f t="shared" si="2"/>
        <v>27</v>
      </c>
      <c r="E22">
        <f t="shared" si="3"/>
        <v>0</v>
      </c>
      <c r="F22">
        <f>'Month Rank'!H11</f>
        <v>1</v>
      </c>
      <c r="H22" s="45"/>
      <c r="I22" s="5"/>
      <c r="J22" s="5"/>
      <c r="K22" s="5"/>
      <c r="L22" s="5"/>
      <c r="M22" s="5"/>
      <c r="N22" s="5"/>
      <c r="O22" s="3"/>
      <c r="P22" s="45"/>
      <c r="Q22" s="3"/>
      <c r="R22" s="3"/>
      <c r="S22" s="3"/>
      <c r="T22" s="3"/>
    </row>
    <row r="23" spans="1:20" x14ac:dyDescent="0.2">
      <c r="B23" t="s">
        <v>8</v>
      </c>
      <c r="C23" s="23">
        <f>Data!C14+Data!C31</f>
        <v>0</v>
      </c>
      <c r="D23">
        <f t="shared" si="2"/>
        <v>26</v>
      </c>
      <c r="E23">
        <f t="shared" si="3"/>
        <v>0</v>
      </c>
      <c r="F23">
        <f>'Month Rank'!H12</f>
        <v>1</v>
      </c>
      <c r="H23" s="5"/>
      <c r="I23" s="5"/>
      <c r="J23" s="5"/>
      <c r="K23" s="5"/>
      <c r="L23" s="5"/>
      <c r="M23" s="5"/>
      <c r="N23" s="5"/>
      <c r="O23" s="3"/>
      <c r="P23" s="5"/>
      <c r="Q23" s="3"/>
      <c r="R23" s="3"/>
      <c r="S23" s="3"/>
      <c r="T23" s="3"/>
    </row>
    <row r="24" spans="1:20" x14ac:dyDescent="0.2">
      <c r="B24" t="s">
        <v>9</v>
      </c>
      <c r="C24" s="23">
        <f>Data!C15+Data!C32</f>
        <v>0</v>
      </c>
      <c r="D24">
        <f t="shared" si="2"/>
        <v>24</v>
      </c>
      <c r="E24">
        <f t="shared" si="3"/>
        <v>0</v>
      </c>
      <c r="F24">
        <f>'Month Rank'!H13</f>
        <v>1</v>
      </c>
      <c r="H24" s="5"/>
      <c r="I24" s="3"/>
      <c r="J24" s="3"/>
      <c r="K24" s="3"/>
      <c r="L24" s="3"/>
      <c r="M24" s="3"/>
      <c r="N24" s="3"/>
      <c r="O24" s="3"/>
      <c r="P24" s="5"/>
    </row>
    <row r="25" spans="1:20" x14ac:dyDescent="0.2">
      <c r="B25" t="s">
        <v>10</v>
      </c>
      <c r="C25" s="23">
        <f>Data!C16+Data!C33</f>
        <v>0</v>
      </c>
      <c r="D25">
        <f t="shared" si="2"/>
        <v>26</v>
      </c>
      <c r="E25">
        <f t="shared" si="3"/>
        <v>0</v>
      </c>
      <c r="F25">
        <f>'Month Rank'!H14</f>
        <v>1</v>
      </c>
      <c r="H25" s="5"/>
      <c r="I25" s="45"/>
      <c r="J25" s="45"/>
      <c r="K25" s="45"/>
      <c r="L25" s="45"/>
      <c r="M25" s="45"/>
      <c r="N25" s="45"/>
      <c r="O25" s="45"/>
      <c r="P25" s="5"/>
    </row>
    <row r="26" spans="1:20" x14ac:dyDescent="0.2">
      <c r="B26" t="s">
        <v>11</v>
      </c>
      <c r="C26" s="23">
        <f>Data!C17+Data!C34</f>
        <v>0</v>
      </c>
      <c r="D26">
        <f t="shared" si="2"/>
        <v>24</v>
      </c>
      <c r="E26">
        <f t="shared" si="3"/>
        <v>0</v>
      </c>
      <c r="F26">
        <f>'Month Rank'!H15</f>
        <v>1</v>
      </c>
      <c r="H26" s="5"/>
      <c r="I26" s="5"/>
      <c r="J26" s="5"/>
      <c r="K26" s="5"/>
      <c r="L26" s="5"/>
      <c r="M26" s="5"/>
      <c r="N26" s="5"/>
      <c r="O26" s="5"/>
      <c r="P26" s="5"/>
    </row>
    <row r="27" spans="1:20" x14ac:dyDescent="0.2">
      <c r="B27" t="s">
        <v>19</v>
      </c>
      <c r="C27" s="23">
        <f>Data!C18+Data!C35</f>
        <v>0</v>
      </c>
      <c r="D27">
        <f t="shared" si="2"/>
        <v>26</v>
      </c>
      <c r="E27">
        <f t="shared" si="3"/>
        <v>0</v>
      </c>
      <c r="F27">
        <f>'Month Rank'!H16</f>
        <v>1</v>
      </c>
      <c r="I27" s="5"/>
      <c r="J27" s="5"/>
      <c r="K27" s="5"/>
      <c r="L27" s="5"/>
      <c r="M27" s="5"/>
      <c r="N27" s="5"/>
      <c r="O27" s="5"/>
      <c r="P27" s="3"/>
    </row>
    <row r="28" spans="1:20" x14ac:dyDescent="0.2">
      <c r="A28" t="str">
        <f>Data!D6</f>
        <v>2014/15</v>
      </c>
      <c r="B28" t="s">
        <v>1</v>
      </c>
      <c r="C28" s="23">
        <f>Data!D7+Data!D24</f>
        <v>0</v>
      </c>
      <c r="D28">
        <f t="shared" ref="D28:D39" si="4">INDEX(DispensingDays,MATCH(B28,DDMonth,0),MATCH($A$28,DDYear,0))</f>
        <v>24</v>
      </c>
      <c r="E28">
        <f t="shared" si="3"/>
        <v>0</v>
      </c>
      <c r="F28">
        <f>'Month Rank'!H5</f>
        <v>1</v>
      </c>
      <c r="I28" s="5"/>
      <c r="J28" s="5"/>
      <c r="K28" s="5"/>
      <c r="L28" s="5"/>
      <c r="M28" s="5"/>
      <c r="N28" s="5"/>
      <c r="O28" s="5"/>
      <c r="P28" s="3"/>
    </row>
    <row r="29" spans="1:20" x14ac:dyDescent="0.2">
      <c r="B29" t="s">
        <v>2</v>
      </c>
      <c r="C29" s="23">
        <f>Data!D8+Data!D25</f>
        <v>0</v>
      </c>
      <c r="D29">
        <f t="shared" si="4"/>
        <v>25</v>
      </c>
      <c r="E29">
        <f t="shared" si="3"/>
        <v>0</v>
      </c>
      <c r="F29">
        <f>'Month Rank'!H6</f>
        <v>1</v>
      </c>
      <c r="I29" s="5"/>
      <c r="J29" s="5"/>
      <c r="K29" s="5"/>
      <c r="L29" s="5"/>
      <c r="M29" s="5"/>
      <c r="N29" s="5"/>
      <c r="O29" s="5"/>
      <c r="P29" s="3"/>
    </row>
    <row r="30" spans="1:20" x14ac:dyDescent="0.2">
      <c r="B30" t="s">
        <v>3</v>
      </c>
      <c r="C30" s="23">
        <f>Data!D9+Data!D26</f>
        <v>0</v>
      </c>
      <c r="D30">
        <f t="shared" si="4"/>
        <v>25</v>
      </c>
      <c r="E30">
        <f t="shared" si="3"/>
        <v>0</v>
      </c>
      <c r="F30">
        <f>'Month Rank'!H7</f>
        <v>1</v>
      </c>
      <c r="I30" s="3"/>
      <c r="J30" s="3"/>
      <c r="K30" s="3"/>
      <c r="L30" s="3"/>
      <c r="M30" s="3"/>
      <c r="N30" s="3"/>
      <c r="O30" s="3"/>
      <c r="P30" s="3"/>
    </row>
    <row r="31" spans="1:20" x14ac:dyDescent="0.2">
      <c r="B31" t="s">
        <v>4</v>
      </c>
      <c r="C31" s="23">
        <f>Data!D10+Data!D27</f>
        <v>0</v>
      </c>
      <c r="D31">
        <f t="shared" si="4"/>
        <v>27</v>
      </c>
      <c r="E31">
        <f t="shared" si="3"/>
        <v>0</v>
      </c>
      <c r="F31">
        <f>'Month Rank'!H8</f>
        <v>1</v>
      </c>
    </row>
    <row r="32" spans="1:20" x14ac:dyDescent="0.2">
      <c r="B32" t="s">
        <v>5</v>
      </c>
      <c r="C32" s="23">
        <f>Data!D11+Data!D28</f>
        <v>0</v>
      </c>
      <c r="D32">
        <f t="shared" si="4"/>
        <v>25</v>
      </c>
      <c r="E32">
        <f t="shared" si="3"/>
        <v>0</v>
      </c>
      <c r="F32">
        <f>'Month Rank'!H9</f>
        <v>1</v>
      </c>
    </row>
    <row r="33" spans="1:6" x14ac:dyDescent="0.2">
      <c r="B33" t="s">
        <v>6</v>
      </c>
      <c r="C33" s="23">
        <f>Data!D12+Data!D29</f>
        <v>0</v>
      </c>
      <c r="D33">
        <f t="shared" si="4"/>
        <v>26</v>
      </c>
      <c r="E33">
        <f t="shared" si="3"/>
        <v>0</v>
      </c>
      <c r="F33">
        <f>'Month Rank'!H10</f>
        <v>1</v>
      </c>
    </row>
    <row r="34" spans="1:6" x14ac:dyDescent="0.2">
      <c r="B34" t="s">
        <v>7</v>
      </c>
      <c r="C34" s="23">
        <f>Data!D13+Data!D30</f>
        <v>0</v>
      </c>
      <c r="D34">
        <f t="shared" si="4"/>
        <v>27</v>
      </c>
      <c r="E34">
        <f t="shared" si="3"/>
        <v>0</v>
      </c>
      <c r="F34">
        <f>'Month Rank'!H11</f>
        <v>1</v>
      </c>
    </row>
    <row r="35" spans="1:6" x14ac:dyDescent="0.2">
      <c r="B35" t="s">
        <v>8</v>
      </c>
      <c r="C35" s="23">
        <f>Data!D14+Data!D31</f>
        <v>0</v>
      </c>
      <c r="D35">
        <f t="shared" si="4"/>
        <v>25</v>
      </c>
      <c r="E35">
        <f t="shared" si="3"/>
        <v>0</v>
      </c>
      <c r="F35">
        <f>'Month Rank'!H12</f>
        <v>1</v>
      </c>
    </row>
    <row r="36" spans="1:6" x14ac:dyDescent="0.2">
      <c r="B36" t="s">
        <v>9</v>
      </c>
      <c r="C36" s="23">
        <f>Data!D15+Data!D32</f>
        <v>0</v>
      </c>
      <c r="D36">
        <f t="shared" si="4"/>
        <v>25</v>
      </c>
      <c r="E36">
        <f t="shared" si="3"/>
        <v>0</v>
      </c>
      <c r="F36">
        <f>'Month Rank'!H13</f>
        <v>1</v>
      </c>
    </row>
    <row r="37" spans="1:6" x14ac:dyDescent="0.2">
      <c r="B37" t="s">
        <v>10</v>
      </c>
      <c r="C37" s="23">
        <f>Data!D16+Data!D33</f>
        <v>0</v>
      </c>
      <c r="D37">
        <f t="shared" si="4"/>
        <v>26</v>
      </c>
      <c r="E37">
        <f t="shared" si="3"/>
        <v>0</v>
      </c>
      <c r="F37">
        <f>'Month Rank'!H14</f>
        <v>1</v>
      </c>
    </row>
    <row r="38" spans="1:6" x14ac:dyDescent="0.2">
      <c r="B38" t="s">
        <v>11</v>
      </c>
      <c r="C38" s="23">
        <f>Data!D17+Data!D34</f>
        <v>0</v>
      </c>
      <c r="D38">
        <f t="shared" si="4"/>
        <v>24</v>
      </c>
      <c r="E38">
        <f t="shared" si="3"/>
        <v>0</v>
      </c>
      <c r="F38">
        <f>'Month Rank'!H15</f>
        <v>1</v>
      </c>
    </row>
    <row r="39" spans="1:6" x14ac:dyDescent="0.2">
      <c r="B39" t="s">
        <v>19</v>
      </c>
      <c r="C39" s="23">
        <f>Data!D18+Data!D35</f>
        <v>0</v>
      </c>
      <c r="D39">
        <f t="shared" si="4"/>
        <v>26</v>
      </c>
      <c r="E39">
        <f t="shared" si="3"/>
        <v>0</v>
      </c>
      <c r="F39">
        <f>'Month Rank'!H16</f>
        <v>1</v>
      </c>
    </row>
    <row r="40" spans="1:6" x14ac:dyDescent="0.2">
      <c r="A40" t="str">
        <f>Data!E6</f>
        <v>2015/16</v>
      </c>
      <c r="B40" t="s">
        <v>1</v>
      </c>
      <c r="C40" s="23">
        <f>Data!E7+Data!E24</f>
        <v>0</v>
      </c>
      <c r="D40">
        <f t="shared" ref="D40:D51" si="5">INDEX(DispensingDays,MATCH(B40,DDMonth,0),MATCH($A$40,DDYear,0))</f>
        <v>24</v>
      </c>
      <c r="E40">
        <f t="shared" si="3"/>
        <v>0</v>
      </c>
      <c r="F40">
        <f>'Month Rank'!H5</f>
        <v>1</v>
      </c>
    </row>
    <row r="41" spans="1:6" x14ac:dyDescent="0.2">
      <c r="B41" t="s">
        <v>2</v>
      </c>
      <c r="C41" s="23">
        <f>Data!E8+Data!E25</f>
        <v>0</v>
      </c>
      <c r="D41">
        <f t="shared" si="5"/>
        <v>24</v>
      </c>
      <c r="E41">
        <f t="shared" si="3"/>
        <v>0</v>
      </c>
      <c r="F41">
        <f>'Month Rank'!H6</f>
        <v>1</v>
      </c>
    </row>
    <row r="42" spans="1:6" x14ac:dyDescent="0.2">
      <c r="B42" t="s">
        <v>3</v>
      </c>
      <c r="C42" s="23">
        <f>Data!E9+Data!E26</f>
        <v>0</v>
      </c>
      <c r="D42">
        <f t="shared" si="5"/>
        <v>26</v>
      </c>
      <c r="E42">
        <f t="shared" si="3"/>
        <v>0</v>
      </c>
      <c r="F42">
        <f>'Month Rank'!H7</f>
        <v>1</v>
      </c>
    </row>
    <row r="43" spans="1:6" x14ac:dyDescent="0.2">
      <c r="B43" t="s">
        <v>4</v>
      </c>
      <c r="C43" s="23">
        <f>Data!E10+Data!E27</f>
        <v>0</v>
      </c>
      <c r="D43">
        <f t="shared" si="5"/>
        <v>27</v>
      </c>
      <c r="E43">
        <f t="shared" si="3"/>
        <v>0</v>
      </c>
      <c r="F43">
        <f>'Month Rank'!H8</f>
        <v>1</v>
      </c>
    </row>
    <row r="44" spans="1:6" x14ac:dyDescent="0.2">
      <c r="B44" t="s">
        <v>5</v>
      </c>
      <c r="C44" s="23">
        <f>Data!E11+Data!E28</f>
        <v>0</v>
      </c>
      <c r="D44">
        <f t="shared" si="5"/>
        <v>25</v>
      </c>
      <c r="E44">
        <f t="shared" si="3"/>
        <v>0</v>
      </c>
      <c r="F44">
        <f>'Month Rank'!H9</f>
        <v>1</v>
      </c>
    </row>
    <row r="45" spans="1:6" x14ac:dyDescent="0.2">
      <c r="B45" t="s">
        <v>6</v>
      </c>
      <c r="C45" s="23">
        <f>Data!E12+Data!E29</f>
        <v>0</v>
      </c>
      <c r="D45">
        <f t="shared" si="5"/>
        <v>26</v>
      </c>
      <c r="E45">
        <f t="shared" si="3"/>
        <v>0</v>
      </c>
      <c r="F45">
        <f>'Month Rank'!H10</f>
        <v>1</v>
      </c>
    </row>
    <row r="46" spans="1:6" x14ac:dyDescent="0.2">
      <c r="B46" t="s">
        <v>7</v>
      </c>
      <c r="C46" s="23">
        <f>Data!E13+Data!E30</f>
        <v>0</v>
      </c>
      <c r="D46">
        <f t="shared" si="5"/>
        <v>27</v>
      </c>
      <c r="E46">
        <f t="shared" si="3"/>
        <v>0</v>
      </c>
      <c r="F46">
        <f>'Month Rank'!H11</f>
        <v>1</v>
      </c>
    </row>
    <row r="47" spans="1:6" x14ac:dyDescent="0.2">
      <c r="B47" t="s">
        <v>8</v>
      </c>
      <c r="C47" s="23">
        <f>Data!E14+Data!E31</f>
        <v>0</v>
      </c>
      <c r="D47">
        <f t="shared" si="5"/>
        <v>25</v>
      </c>
      <c r="E47">
        <f t="shared" si="3"/>
        <v>0</v>
      </c>
      <c r="F47">
        <f>'Month Rank'!H12</f>
        <v>1</v>
      </c>
    </row>
    <row r="48" spans="1:6" x14ac:dyDescent="0.2">
      <c r="B48" t="s">
        <v>9</v>
      </c>
      <c r="C48" s="23">
        <f>Data!E15+Data!E32</f>
        <v>0</v>
      </c>
      <c r="D48">
        <f t="shared" si="5"/>
        <v>24</v>
      </c>
      <c r="E48">
        <f t="shared" si="3"/>
        <v>0</v>
      </c>
      <c r="F48">
        <f>'Month Rank'!H13</f>
        <v>1</v>
      </c>
    </row>
    <row r="49" spans="1:7" x14ac:dyDescent="0.2">
      <c r="B49" t="s">
        <v>10</v>
      </c>
      <c r="C49" s="23">
        <f>Data!E16+Data!E33</f>
        <v>0</v>
      </c>
      <c r="D49">
        <f t="shared" si="5"/>
        <v>25</v>
      </c>
      <c r="E49">
        <f t="shared" si="3"/>
        <v>0</v>
      </c>
      <c r="F49">
        <f>'Month Rank'!H14</f>
        <v>1</v>
      </c>
    </row>
    <row r="50" spans="1:7" x14ac:dyDescent="0.2">
      <c r="B50" t="s">
        <v>11</v>
      </c>
      <c r="C50" s="23">
        <f>Data!E17+Data!E34</f>
        <v>0</v>
      </c>
      <c r="D50">
        <f t="shared" si="5"/>
        <v>25</v>
      </c>
      <c r="E50">
        <f t="shared" si="3"/>
        <v>0</v>
      </c>
      <c r="F50">
        <f>'Month Rank'!H15</f>
        <v>1</v>
      </c>
    </row>
    <row r="51" spans="1:7" x14ac:dyDescent="0.2">
      <c r="B51" t="s">
        <v>19</v>
      </c>
      <c r="C51" s="23">
        <f>Data!E18+Data!E35</f>
        <v>0</v>
      </c>
      <c r="D51">
        <f t="shared" si="5"/>
        <v>25</v>
      </c>
      <c r="E51">
        <f t="shared" si="3"/>
        <v>0</v>
      </c>
      <c r="F51">
        <f>'Month Rank'!H16</f>
        <v>1</v>
      </c>
    </row>
    <row r="52" spans="1:7" x14ac:dyDescent="0.2">
      <c r="A52" t="str">
        <f>Data!F6</f>
        <v>2016/17</v>
      </c>
      <c r="B52" t="s">
        <v>1</v>
      </c>
      <c r="C52" s="23">
        <f>Data!F7+Data!F24</f>
        <v>0</v>
      </c>
      <c r="D52">
        <f t="shared" ref="D52:D63" si="6">INDEX(DispensingDays,MATCH(B52,DDMonth,0),MATCH($A$52,DDYear,0))</f>
        <v>0</v>
      </c>
      <c r="E52">
        <f t="shared" si="3"/>
        <v>0</v>
      </c>
      <c r="F52">
        <f>'Month Rank'!H5</f>
        <v>1</v>
      </c>
    </row>
    <row r="53" spans="1:7" x14ac:dyDescent="0.2">
      <c r="B53" t="s">
        <v>2</v>
      </c>
      <c r="C53" s="23">
        <f>Data!F8+Data!F25</f>
        <v>0</v>
      </c>
      <c r="D53">
        <f t="shared" si="6"/>
        <v>0</v>
      </c>
      <c r="E53">
        <f t="shared" si="3"/>
        <v>0</v>
      </c>
      <c r="F53">
        <f>'Month Rank'!H6</f>
        <v>1</v>
      </c>
    </row>
    <row r="54" spans="1:7" x14ac:dyDescent="0.2">
      <c r="B54" t="s">
        <v>3</v>
      </c>
      <c r="C54" s="23">
        <f>Data!F9+Data!F26</f>
        <v>0</v>
      </c>
      <c r="D54">
        <f t="shared" si="6"/>
        <v>0</v>
      </c>
      <c r="E54">
        <f t="shared" si="3"/>
        <v>0</v>
      </c>
      <c r="F54">
        <f>'Month Rank'!H7</f>
        <v>1</v>
      </c>
    </row>
    <row r="55" spans="1:7" x14ac:dyDescent="0.2">
      <c r="B55" t="s">
        <v>4</v>
      </c>
      <c r="C55" s="23">
        <f>Data!F10+Data!F27</f>
        <v>0</v>
      </c>
      <c r="D55">
        <f t="shared" si="6"/>
        <v>0</v>
      </c>
      <c r="E55">
        <f t="shared" si="3"/>
        <v>0</v>
      </c>
      <c r="F55">
        <f>'Month Rank'!H8</f>
        <v>1</v>
      </c>
    </row>
    <row r="56" spans="1:7" x14ac:dyDescent="0.2">
      <c r="B56" t="s">
        <v>5</v>
      </c>
      <c r="C56" s="23">
        <f>Data!F11+Data!F28</f>
        <v>0</v>
      </c>
      <c r="D56">
        <f t="shared" si="6"/>
        <v>0</v>
      </c>
      <c r="E56">
        <f t="shared" si="3"/>
        <v>0</v>
      </c>
      <c r="F56">
        <f>'Month Rank'!H9</f>
        <v>1</v>
      </c>
    </row>
    <row r="57" spans="1:7" x14ac:dyDescent="0.2">
      <c r="B57" t="s">
        <v>6</v>
      </c>
      <c r="C57" s="23">
        <f>Data!F12+Data!F29</f>
        <v>0</v>
      </c>
      <c r="D57">
        <f t="shared" si="6"/>
        <v>0</v>
      </c>
      <c r="E57">
        <f t="shared" si="3"/>
        <v>0</v>
      </c>
      <c r="F57">
        <f>'Month Rank'!H10</f>
        <v>1</v>
      </c>
    </row>
    <row r="58" spans="1:7" x14ac:dyDescent="0.2">
      <c r="B58" t="s">
        <v>7</v>
      </c>
      <c r="C58" s="23">
        <f>Data!F13+Data!F30</f>
        <v>0</v>
      </c>
      <c r="D58">
        <f t="shared" si="6"/>
        <v>0</v>
      </c>
      <c r="E58">
        <f t="shared" si="3"/>
        <v>0</v>
      </c>
      <c r="F58">
        <f>'Month Rank'!H11</f>
        <v>1</v>
      </c>
    </row>
    <row r="59" spans="1:7" x14ac:dyDescent="0.2">
      <c r="B59" t="s">
        <v>8</v>
      </c>
      <c r="C59" s="23">
        <f>Data!F14+Data!F31</f>
        <v>0</v>
      </c>
      <c r="D59">
        <f t="shared" si="6"/>
        <v>0</v>
      </c>
      <c r="E59">
        <f t="shared" si="3"/>
        <v>0</v>
      </c>
      <c r="F59">
        <f>'Month Rank'!H12</f>
        <v>1</v>
      </c>
    </row>
    <row r="60" spans="1:7" x14ac:dyDescent="0.2">
      <c r="B60" t="s">
        <v>9</v>
      </c>
      <c r="C60" s="23">
        <f>Data!F15+Data!F32</f>
        <v>0</v>
      </c>
      <c r="D60">
        <f t="shared" si="6"/>
        <v>0</v>
      </c>
      <c r="E60">
        <f t="shared" si="3"/>
        <v>0</v>
      </c>
      <c r="F60">
        <f>'Month Rank'!H13</f>
        <v>1</v>
      </c>
    </row>
    <row r="61" spans="1:7" x14ac:dyDescent="0.2">
      <c r="B61" t="s">
        <v>10</v>
      </c>
      <c r="C61" s="23">
        <f>Data!F16+Data!F33</f>
        <v>0</v>
      </c>
      <c r="D61">
        <f t="shared" si="6"/>
        <v>0</v>
      </c>
      <c r="E61">
        <f t="shared" si="3"/>
        <v>0</v>
      </c>
      <c r="F61">
        <f>'Month Rank'!H14</f>
        <v>1</v>
      </c>
    </row>
    <row r="62" spans="1:7" x14ac:dyDescent="0.2">
      <c r="B62" t="s">
        <v>11</v>
      </c>
      <c r="C62" s="23">
        <f>Data!F17+Data!F34</f>
        <v>0</v>
      </c>
      <c r="D62">
        <f t="shared" si="6"/>
        <v>0</v>
      </c>
      <c r="E62">
        <f t="shared" si="3"/>
        <v>0</v>
      </c>
      <c r="F62">
        <f>'Month Rank'!H15</f>
        <v>1</v>
      </c>
    </row>
    <row r="63" spans="1:7" x14ac:dyDescent="0.2">
      <c r="B63" t="s">
        <v>19</v>
      </c>
      <c r="C63" s="23">
        <f>Data!F18+Data!F35</f>
        <v>0</v>
      </c>
      <c r="D63">
        <f t="shared" si="6"/>
        <v>0</v>
      </c>
      <c r="E63">
        <f t="shared" si="3"/>
        <v>0</v>
      </c>
      <c r="F63">
        <f>'Month Rank'!H16</f>
        <v>1</v>
      </c>
    </row>
    <row r="64" spans="1:7" x14ac:dyDescent="0.2">
      <c r="A64" t="str">
        <f>Data!G6</f>
        <v>2017/18</v>
      </c>
      <c r="B64" t="s">
        <v>1</v>
      </c>
      <c r="D64" t="e">
        <f t="shared" ref="D64:D75" si="7">INDEX(DispensingDays,MATCH(B64,DDMonth,0),MATCH($A$64,DDYear,0))</f>
        <v>#N/A</v>
      </c>
      <c r="E64">
        <f>E52+1</f>
        <v>1</v>
      </c>
      <c r="F64">
        <f>'Month Rank'!H5</f>
        <v>1</v>
      </c>
      <c r="G64" s="23" t="e">
        <f>Forecast!$J$19+D64*Forecast!$J$20+E64*Forecast!$J$21+F64*Forecast!$J$22-Data!G24</f>
        <v>#N/A</v>
      </c>
    </row>
    <row r="65" spans="2:7" x14ac:dyDescent="0.2">
      <c r="B65" t="s">
        <v>2</v>
      </c>
      <c r="D65" t="e">
        <f t="shared" si="7"/>
        <v>#N/A</v>
      </c>
      <c r="E65">
        <f t="shared" ref="E65:E75" si="8">E53+1</f>
        <v>1</v>
      </c>
      <c r="F65">
        <f>'Month Rank'!H6</f>
        <v>1</v>
      </c>
      <c r="G65" s="23" t="e">
        <f>Forecast!$J$19+D65*Forecast!$J$20+E65*Forecast!$J$21+F65*Forecast!$J$22-Data!G25</f>
        <v>#N/A</v>
      </c>
    </row>
    <row r="66" spans="2:7" x14ac:dyDescent="0.2">
      <c r="B66" t="s">
        <v>3</v>
      </c>
      <c r="D66" t="e">
        <f t="shared" si="7"/>
        <v>#N/A</v>
      </c>
      <c r="E66">
        <f t="shared" si="8"/>
        <v>1</v>
      </c>
      <c r="F66">
        <f>'Month Rank'!H7</f>
        <v>1</v>
      </c>
      <c r="G66" s="23" t="e">
        <f>Forecast!$J$19+D66*Forecast!$J$20+E66*Forecast!$J$21+F66*Forecast!$J$22-Data!G26</f>
        <v>#N/A</v>
      </c>
    </row>
    <row r="67" spans="2:7" x14ac:dyDescent="0.2">
      <c r="B67" t="s">
        <v>4</v>
      </c>
      <c r="D67" t="e">
        <f t="shared" si="7"/>
        <v>#N/A</v>
      </c>
      <c r="E67">
        <f t="shared" si="8"/>
        <v>1</v>
      </c>
      <c r="F67">
        <f>'Month Rank'!H8</f>
        <v>1</v>
      </c>
      <c r="G67" s="23" t="e">
        <f>Forecast!$J$19+D67*Forecast!$J$20+E67*Forecast!$J$21+F67*Forecast!$J$22-Data!G27</f>
        <v>#N/A</v>
      </c>
    </row>
    <row r="68" spans="2:7" x14ac:dyDescent="0.2">
      <c r="B68" t="s">
        <v>5</v>
      </c>
      <c r="D68" t="e">
        <f t="shared" si="7"/>
        <v>#N/A</v>
      </c>
      <c r="E68">
        <f t="shared" si="8"/>
        <v>1</v>
      </c>
      <c r="F68">
        <f>'Month Rank'!H9</f>
        <v>1</v>
      </c>
      <c r="G68" s="23" t="e">
        <f>Forecast!$J$19+D68*Forecast!$J$20+E68*Forecast!$J$21+F68*Forecast!$J$22-Data!G28</f>
        <v>#N/A</v>
      </c>
    </row>
    <row r="69" spans="2:7" x14ac:dyDescent="0.2">
      <c r="B69" t="s">
        <v>6</v>
      </c>
      <c r="D69" t="e">
        <f t="shared" si="7"/>
        <v>#N/A</v>
      </c>
      <c r="E69">
        <f t="shared" si="8"/>
        <v>1</v>
      </c>
      <c r="F69">
        <f>'Month Rank'!H10</f>
        <v>1</v>
      </c>
      <c r="G69" s="23" t="e">
        <f>Forecast!$J$19+D69*Forecast!$J$20+E69*Forecast!$J$21+F69*Forecast!$J$22-Data!G29</f>
        <v>#N/A</v>
      </c>
    </row>
    <row r="70" spans="2:7" x14ac:dyDescent="0.2">
      <c r="B70" t="s">
        <v>7</v>
      </c>
      <c r="D70" t="e">
        <f t="shared" si="7"/>
        <v>#N/A</v>
      </c>
      <c r="E70">
        <f t="shared" si="8"/>
        <v>1</v>
      </c>
      <c r="F70">
        <f>'Month Rank'!H11</f>
        <v>1</v>
      </c>
      <c r="G70" s="23" t="e">
        <f>Forecast!$J$19+D70*Forecast!$J$20+E70*Forecast!$J$21+F70*Forecast!$J$22-Data!G30</f>
        <v>#N/A</v>
      </c>
    </row>
    <row r="71" spans="2:7" x14ac:dyDescent="0.2">
      <c r="B71" t="s">
        <v>8</v>
      </c>
      <c r="D71" t="e">
        <f t="shared" si="7"/>
        <v>#N/A</v>
      </c>
      <c r="E71">
        <f t="shared" si="8"/>
        <v>1</v>
      </c>
      <c r="F71">
        <f>'Month Rank'!H12</f>
        <v>1</v>
      </c>
      <c r="G71" s="23" t="e">
        <f>Forecast!$J$19+D71*Forecast!$J$20+E71*Forecast!$J$21+F71*Forecast!$J$22-Data!G31</f>
        <v>#N/A</v>
      </c>
    </row>
    <row r="72" spans="2:7" x14ac:dyDescent="0.2">
      <c r="B72" t="s">
        <v>9</v>
      </c>
      <c r="D72" t="e">
        <f t="shared" si="7"/>
        <v>#N/A</v>
      </c>
      <c r="E72">
        <f t="shared" si="8"/>
        <v>1</v>
      </c>
      <c r="F72">
        <f>'Month Rank'!H13</f>
        <v>1</v>
      </c>
      <c r="G72" s="23" t="e">
        <f>Forecast!$J$19+D72*Forecast!$J$20+E72*Forecast!$J$21+F72*Forecast!$J$22-Data!G32</f>
        <v>#N/A</v>
      </c>
    </row>
    <row r="73" spans="2:7" x14ac:dyDescent="0.2">
      <c r="B73" t="s">
        <v>10</v>
      </c>
      <c r="D73" t="e">
        <f t="shared" si="7"/>
        <v>#N/A</v>
      </c>
      <c r="E73">
        <f t="shared" si="8"/>
        <v>1</v>
      </c>
      <c r="F73">
        <f>'Month Rank'!H14</f>
        <v>1</v>
      </c>
      <c r="G73" s="23" t="e">
        <f>Forecast!$J$19+D73*Forecast!$J$20+E73*Forecast!$J$21+F73*Forecast!$J$22-Data!G33</f>
        <v>#N/A</v>
      </c>
    </row>
    <row r="74" spans="2:7" x14ac:dyDescent="0.2">
      <c r="B74" t="s">
        <v>11</v>
      </c>
      <c r="D74" t="e">
        <f t="shared" si="7"/>
        <v>#N/A</v>
      </c>
      <c r="E74">
        <f t="shared" si="8"/>
        <v>1</v>
      </c>
      <c r="F74">
        <f>'Month Rank'!H15</f>
        <v>1</v>
      </c>
      <c r="G74" s="23" t="e">
        <f>Forecast!$J$19+D74*Forecast!$J$20+E74*Forecast!$J$21+F74*Forecast!$J$22-Data!G34</f>
        <v>#N/A</v>
      </c>
    </row>
    <row r="75" spans="2:7" x14ac:dyDescent="0.2">
      <c r="B75" t="s">
        <v>19</v>
      </c>
      <c r="D75" t="e">
        <f t="shared" si="7"/>
        <v>#N/A</v>
      </c>
      <c r="E75">
        <f t="shared" si="8"/>
        <v>1</v>
      </c>
      <c r="F75">
        <f>'Month Rank'!H16</f>
        <v>1</v>
      </c>
      <c r="G75" s="23" t="e">
        <f>Forecast!$J$19+D75*Forecast!$J$20+E75*Forecast!$J$21+F75*Forecast!$J$22-Data!G35</f>
        <v>#N/A</v>
      </c>
    </row>
    <row r="77" spans="2:7" x14ac:dyDescent="0.2">
      <c r="G77" s="43" t="e">
        <f>SUM(G64:G75)</f>
        <v>#N/A</v>
      </c>
    </row>
    <row r="82" spans="2:2" x14ac:dyDescent="0.2">
      <c r="B82" s="46"/>
    </row>
  </sheetData>
  <phoneticPr fontId="4"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82"/>
  <sheetViews>
    <sheetView workbookViewId="0">
      <selection activeCell="H27" sqref="H27"/>
    </sheetView>
  </sheetViews>
  <sheetFormatPr defaultRowHeight="12.75" x14ac:dyDescent="0.2"/>
  <cols>
    <col min="2" max="2" width="11.85546875" customWidth="1"/>
    <col min="3" max="4" width="14.5703125" customWidth="1"/>
    <col min="7" max="7" width="15" bestFit="1" customWidth="1"/>
  </cols>
  <sheetData>
    <row r="1" spans="1:20" ht="15.75" x14ac:dyDescent="0.25">
      <c r="A1" s="1" t="s">
        <v>60</v>
      </c>
    </row>
    <row r="3" spans="1:20" x14ac:dyDescent="0.2">
      <c r="A3" t="s">
        <v>17</v>
      </c>
      <c r="B3" t="s">
        <v>0</v>
      </c>
      <c r="C3" t="s">
        <v>15</v>
      </c>
      <c r="D3" t="s">
        <v>16</v>
      </c>
      <c r="E3" t="s">
        <v>17</v>
      </c>
      <c r="F3" t="s">
        <v>18</v>
      </c>
      <c r="G3" t="s">
        <v>35</v>
      </c>
      <c r="I3" s="3"/>
      <c r="J3" s="3"/>
      <c r="K3" s="3"/>
      <c r="L3" s="3"/>
      <c r="M3" s="3"/>
      <c r="N3" s="3"/>
      <c r="O3" s="3"/>
      <c r="P3" s="3"/>
      <c r="Q3" s="3"/>
      <c r="R3" s="3"/>
      <c r="S3" s="3"/>
      <c r="T3" s="3"/>
    </row>
    <row r="4" spans="1:20" x14ac:dyDescent="0.2">
      <c r="A4" t="str">
        <f>Data!B6</f>
        <v>2012/13</v>
      </c>
      <c r="B4" t="s">
        <v>1</v>
      </c>
      <c r="C4" s="23">
        <f>Data!B7+Data!B24</f>
        <v>0</v>
      </c>
      <c r="D4">
        <f t="shared" ref="D4:D15" si="0">INDEX(DispensingDays,MATCH(B4,DDMonth,0),MATCH($A$4,DDYear,0))</f>
        <v>23</v>
      </c>
      <c r="E4">
        <f t="shared" ref="E4:E15" si="1">IF(C4=0,0,1)</f>
        <v>0</v>
      </c>
      <c r="F4">
        <f>'Month Rank'!H5</f>
        <v>1</v>
      </c>
      <c r="I4" s="3"/>
      <c r="J4" s="3"/>
      <c r="K4" s="3"/>
      <c r="L4" s="3"/>
      <c r="M4" s="3"/>
      <c r="N4" s="3"/>
      <c r="O4" s="3"/>
      <c r="P4" s="3"/>
      <c r="Q4" s="3"/>
      <c r="R4" s="3"/>
      <c r="S4" s="3"/>
      <c r="T4" s="3"/>
    </row>
    <row r="5" spans="1:20" x14ac:dyDescent="0.2">
      <c r="B5" t="s">
        <v>2</v>
      </c>
      <c r="C5" s="23">
        <f>Data!B8+Data!B25</f>
        <v>0</v>
      </c>
      <c r="D5">
        <f t="shared" si="0"/>
        <v>26</v>
      </c>
      <c r="E5">
        <f t="shared" si="1"/>
        <v>0</v>
      </c>
      <c r="F5">
        <f>'Month Rank'!H6</f>
        <v>1</v>
      </c>
      <c r="I5" s="44"/>
      <c r="J5" s="44"/>
      <c r="K5" s="3"/>
      <c r="L5" s="3"/>
      <c r="M5" s="3"/>
      <c r="N5" s="3"/>
      <c r="O5" s="3"/>
      <c r="P5" s="3"/>
      <c r="Q5" s="3"/>
      <c r="R5" s="3"/>
      <c r="S5" s="3"/>
      <c r="T5" s="3"/>
    </row>
    <row r="6" spans="1:20" x14ac:dyDescent="0.2">
      <c r="B6" t="s">
        <v>3</v>
      </c>
      <c r="C6" s="23">
        <f>Data!B9+Data!B26</f>
        <v>0</v>
      </c>
      <c r="D6">
        <f t="shared" si="0"/>
        <v>24</v>
      </c>
      <c r="E6">
        <f t="shared" si="1"/>
        <v>0</v>
      </c>
      <c r="F6">
        <f>'Month Rank'!H7</f>
        <v>1</v>
      </c>
      <c r="I6" s="5"/>
      <c r="J6" s="5"/>
      <c r="K6" s="3"/>
      <c r="L6" s="3"/>
      <c r="M6" s="3"/>
      <c r="N6" s="3"/>
      <c r="O6" s="3"/>
      <c r="P6" s="3"/>
      <c r="Q6" s="3"/>
      <c r="R6" s="3"/>
      <c r="S6" s="3"/>
      <c r="T6" s="3"/>
    </row>
    <row r="7" spans="1:20" x14ac:dyDescent="0.2">
      <c r="B7" t="s">
        <v>4</v>
      </c>
      <c r="C7" s="23">
        <f>Data!B10+Data!B27</f>
        <v>0</v>
      </c>
      <c r="D7">
        <f t="shared" si="0"/>
        <v>26</v>
      </c>
      <c r="E7">
        <f t="shared" si="1"/>
        <v>0</v>
      </c>
      <c r="F7">
        <f>'Month Rank'!H8</f>
        <v>1</v>
      </c>
      <c r="H7" s="3"/>
      <c r="I7" s="3"/>
      <c r="J7" s="3"/>
      <c r="K7" s="3"/>
      <c r="L7" s="3"/>
      <c r="M7" s="3"/>
      <c r="N7" s="3"/>
      <c r="O7" s="3"/>
      <c r="P7" s="3"/>
      <c r="Q7" s="3"/>
      <c r="R7" s="3"/>
      <c r="S7" s="3"/>
      <c r="T7" s="3"/>
    </row>
    <row r="8" spans="1:20" x14ac:dyDescent="0.2">
      <c r="B8" t="s">
        <v>5</v>
      </c>
      <c r="C8" s="23">
        <f>Data!B11+Data!B28</f>
        <v>0</v>
      </c>
      <c r="D8">
        <f t="shared" si="0"/>
        <v>26</v>
      </c>
      <c r="E8">
        <f t="shared" si="1"/>
        <v>0</v>
      </c>
      <c r="F8">
        <f>'Month Rank'!H9</f>
        <v>1</v>
      </c>
      <c r="H8" s="3"/>
      <c r="I8" s="3"/>
      <c r="J8" s="3"/>
      <c r="K8" s="3"/>
      <c r="L8" s="3"/>
      <c r="M8" s="3"/>
      <c r="N8" s="3"/>
      <c r="O8" s="3"/>
      <c r="P8" s="3"/>
      <c r="Q8" s="3"/>
      <c r="R8" s="3"/>
      <c r="S8" s="3"/>
      <c r="T8" s="3"/>
    </row>
    <row r="9" spans="1:20" x14ac:dyDescent="0.2">
      <c r="B9" t="s">
        <v>6</v>
      </c>
      <c r="C9" s="23">
        <f>Data!B12+Data!B29</f>
        <v>0</v>
      </c>
      <c r="D9">
        <f t="shared" si="0"/>
        <v>25</v>
      </c>
      <c r="E9">
        <f t="shared" si="1"/>
        <v>0</v>
      </c>
      <c r="F9">
        <f>'Month Rank'!H10</f>
        <v>1</v>
      </c>
      <c r="H9" s="44"/>
      <c r="I9" s="44"/>
      <c r="J9" s="3"/>
      <c r="K9" s="3"/>
      <c r="L9" s="3"/>
      <c r="M9" s="3"/>
      <c r="N9" s="3"/>
      <c r="O9" s="3"/>
      <c r="P9" s="3"/>
      <c r="Q9" s="3"/>
      <c r="R9" s="3"/>
      <c r="S9" s="3"/>
      <c r="T9" s="3"/>
    </row>
    <row r="10" spans="1:20" x14ac:dyDescent="0.2">
      <c r="B10" t="s">
        <v>7</v>
      </c>
      <c r="C10" s="23">
        <f>Data!B13+Data!B30</f>
        <v>0</v>
      </c>
      <c r="D10">
        <f t="shared" si="0"/>
        <v>27</v>
      </c>
      <c r="E10">
        <f t="shared" si="1"/>
        <v>0</v>
      </c>
      <c r="F10">
        <f>'Month Rank'!H11</f>
        <v>1</v>
      </c>
      <c r="H10" s="5"/>
      <c r="I10" s="3"/>
      <c r="J10" s="3"/>
      <c r="K10" s="3"/>
      <c r="L10" s="3"/>
      <c r="M10" s="3"/>
      <c r="N10" s="3"/>
      <c r="O10" s="3"/>
      <c r="P10" s="3"/>
      <c r="Q10" s="3"/>
      <c r="R10" s="3"/>
      <c r="S10" s="3"/>
      <c r="T10" s="3"/>
    </row>
    <row r="11" spans="1:20" x14ac:dyDescent="0.2">
      <c r="B11" t="s">
        <v>8</v>
      </c>
      <c r="C11" s="23">
        <f>Data!B14+Data!B31</f>
        <v>0</v>
      </c>
      <c r="D11">
        <f t="shared" si="0"/>
        <v>26</v>
      </c>
      <c r="E11">
        <f t="shared" si="1"/>
        <v>0</v>
      </c>
      <c r="F11">
        <f>'Month Rank'!H12</f>
        <v>1</v>
      </c>
      <c r="H11" s="5"/>
      <c r="I11" s="3"/>
      <c r="J11" s="3"/>
      <c r="K11" s="3"/>
      <c r="L11" s="3"/>
      <c r="M11" s="3"/>
      <c r="N11" s="3"/>
      <c r="O11" s="3"/>
      <c r="P11" s="3"/>
      <c r="Q11" s="3"/>
      <c r="R11" s="3"/>
      <c r="S11" s="3"/>
      <c r="T11" s="3"/>
    </row>
    <row r="12" spans="1:20" x14ac:dyDescent="0.2">
      <c r="B12" t="s">
        <v>9</v>
      </c>
      <c r="C12" s="23">
        <f>Data!B15+Data!B32</f>
        <v>0</v>
      </c>
      <c r="D12">
        <f t="shared" si="0"/>
        <v>24</v>
      </c>
      <c r="E12">
        <f t="shared" si="1"/>
        <v>0</v>
      </c>
      <c r="F12">
        <f>'Month Rank'!H13</f>
        <v>1</v>
      </c>
      <c r="H12" s="5"/>
      <c r="I12" s="44"/>
      <c r="J12" s="44"/>
      <c r="K12" s="3"/>
      <c r="L12" s="3"/>
      <c r="M12" s="3"/>
      <c r="N12" s="3"/>
      <c r="O12" s="3"/>
      <c r="P12" s="3"/>
      <c r="Q12" s="3"/>
      <c r="R12" s="3"/>
      <c r="S12" s="3"/>
      <c r="T12" s="3"/>
    </row>
    <row r="13" spans="1:20" x14ac:dyDescent="0.2">
      <c r="B13" t="s">
        <v>10</v>
      </c>
      <c r="C13" s="23">
        <f>Data!B16+Data!B33</f>
        <v>0</v>
      </c>
      <c r="D13">
        <f t="shared" si="0"/>
        <v>26</v>
      </c>
      <c r="E13">
        <f t="shared" si="1"/>
        <v>0</v>
      </c>
      <c r="F13">
        <f>'Month Rank'!H14</f>
        <v>1</v>
      </c>
      <c r="H13" s="5"/>
      <c r="I13" s="5"/>
      <c r="J13" s="5"/>
      <c r="K13" s="3"/>
      <c r="L13" s="3"/>
      <c r="M13" s="3"/>
      <c r="N13" s="3"/>
      <c r="O13" s="3"/>
      <c r="P13" s="3"/>
      <c r="Q13" s="3"/>
      <c r="R13" s="3"/>
      <c r="S13" s="3"/>
      <c r="T13" s="3"/>
    </row>
    <row r="14" spans="1:20" x14ac:dyDescent="0.2">
      <c r="B14" t="s">
        <v>11</v>
      </c>
      <c r="C14" s="23">
        <f>Data!B17+Data!B34</f>
        <v>0</v>
      </c>
      <c r="D14">
        <f t="shared" si="0"/>
        <v>24</v>
      </c>
      <c r="E14">
        <f t="shared" si="1"/>
        <v>0</v>
      </c>
      <c r="F14">
        <f>'Month Rank'!H15</f>
        <v>1</v>
      </c>
      <c r="H14" s="5"/>
      <c r="I14" s="5"/>
      <c r="J14" s="5"/>
      <c r="K14" s="3"/>
      <c r="L14" s="3"/>
      <c r="M14" s="3"/>
      <c r="N14" s="3"/>
      <c r="O14" s="3"/>
      <c r="P14" s="3"/>
      <c r="Q14" s="3"/>
      <c r="R14" s="3"/>
      <c r="S14" s="3"/>
      <c r="T14" s="3"/>
    </row>
    <row r="15" spans="1:20" x14ac:dyDescent="0.2">
      <c r="B15" t="s">
        <v>19</v>
      </c>
      <c r="C15" s="23">
        <f>Data!B18+Data!B35</f>
        <v>0</v>
      </c>
      <c r="D15">
        <f t="shared" si="0"/>
        <v>25</v>
      </c>
      <c r="E15">
        <f t="shared" si="1"/>
        <v>0</v>
      </c>
      <c r="F15">
        <f>'Month Rank'!H16</f>
        <v>1</v>
      </c>
      <c r="H15" s="3"/>
      <c r="I15" s="5"/>
      <c r="J15" s="5"/>
      <c r="K15" s="3"/>
      <c r="L15" s="3"/>
      <c r="M15" s="3"/>
      <c r="N15" s="3"/>
      <c r="O15" s="3"/>
      <c r="P15" s="3"/>
      <c r="Q15" s="3"/>
      <c r="R15" s="3"/>
      <c r="S15" s="3"/>
      <c r="T15" s="3"/>
    </row>
    <row r="16" spans="1:20" x14ac:dyDescent="0.2">
      <c r="A16" t="str">
        <f>Data!C6</f>
        <v>2013/14</v>
      </c>
      <c r="B16" t="s">
        <v>1</v>
      </c>
      <c r="C16" s="23">
        <f>Data!C7+Data!C24</f>
        <v>0</v>
      </c>
      <c r="D16">
        <f t="shared" ref="D16:D27" si="2">INDEX(DispensingDays,MATCH(B16,DDMonth,0),MATCH($A$16,DDYear,0))</f>
        <v>25</v>
      </c>
      <c r="E16">
        <f t="shared" ref="E16:E63" si="3">IF(C16=0,0,E4+1)</f>
        <v>0</v>
      </c>
      <c r="F16">
        <f>'Month Rank'!H5</f>
        <v>1</v>
      </c>
      <c r="H16" s="3"/>
      <c r="I16" s="5"/>
      <c r="J16" s="5"/>
      <c r="K16" s="3"/>
      <c r="L16" s="3"/>
      <c r="M16" s="3"/>
      <c r="N16" s="3"/>
      <c r="O16" s="3"/>
      <c r="P16" s="3"/>
      <c r="Q16" s="3"/>
      <c r="R16" s="3"/>
      <c r="S16" s="3"/>
      <c r="T16" s="3"/>
    </row>
    <row r="17" spans="1:20" x14ac:dyDescent="0.2">
      <c r="B17" t="s">
        <v>2</v>
      </c>
      <c r="C17" s="23">
        <f>Data!C8+Data!C25</f>
        <v>0</v>
      </c>
      <c r="D17">
        <f t="shared" si="2"/>
        <v>25</v>
      </c>
      <c r="E17">
        <f t="shared" si="3"/>
        <v>0</v>
      </c>
      <c r="F17">
        <f>'Month Rank'!H6</f>
        <v>1</v>
      </c>
      <c r="H17" s="45"/>
      <c r="I17" s="5"/>
      <c r="J17" s="5"/>
      <c r="K17" s="3"/>
      <c r="L17" s="3"/>
      <c r="M17" s="3"/>
      <c r="N17" s="3"/>
      <c r="O17" s="3"/>
      <c r="P17" s="3"/>
      <c r="Q17" s="3"/>
      <c r="R17" s="3"/>
      <c r="S17" s="3"/>
      <c r="T17" s="3"/>
    </row>
    <row r="18" spans="1:20" x14ac:dyDescent="0.2">
      <c r="B18" t="s">
        <v>3</v>
      </c>
      <c r="C18" s="23">
        <f>Data!C9+Data!C26</f>
        <v>0</v>
      </c>
      <c r="D18">
        <f t="shared" si="2"/>
        <v>25</v>
      </c>
      <c r="E18">
        <f t="shared" si="3"/>
        <v>0</v>
      </c>
      <c r="F18">
        <f>'Month Rank'!H7</f>
        <v>1</v>
      </c>
      <c r="H18" s="5"/>
      <c r="I18" s="3"/>
      <c r="J18" s="3"/>
      <c r="K18" s="3"/>
      <c r="L18" s="3"/>
      <c r="M18" s="3"/>
      <c r="N18" s="3"/>
      <c r="O18" s="3"/>
      <c r="P18" s="3"/>
      <c r="Q18" s="3"/>
      <c r="R18" s="3"/>
      <c r="S18" s="3"/>
      <c r="T18" s="3"/>
    </row>
    <row r="19" spans="1:20" x14ac:dyDescent="0.2">
      <c r="B19" t="s">
        <v>4</v>
      </c>
      <c r="C19" s="23">
        <f>Data!C10+Data!C27</f>
        <v>0</v>
      </c>
      <c r="D19">
        <f t="shared" si="2"/>
        <v>27</v>
      </c>
      <c r="E19">
        <f t="shared" si="3"/>
        <v>0</v>
      </c>
      <c r="F19">
        <f>'Month Rank'!H8</f>
        <v>1</v>
      </c>
      <c r="H19" s="5"/>
      <c r="I19" s="3"/>
      <c r="J19" s="3"/>
      <c r="K19" s="3"/>
      <c r="L19" s="3"/>
      <c r="M19" s="3"/>
      <c r="N19" s="3"/>
      <c r="O19" s="3"/>
      <c r="P19" s="3"/>
      <c r="Q19" s="3"/>
      <c r="R19" s="3"/>
      <c r="S19" s="3"/>
      <c r="T19" s="3"/>
    </row>
    <row r="20" spans="1:20" x14ac:dyDescent="0.2">
      <c r="B20" t="s">
        <v>5</v>
      </c>
      <c r="C20" s="23">
        <f>Data!C11+Data!C28</f>
        <v>0</v>
      </c>
      <c r="D20">
        <f t="shared" si="2"/>
        <v>26</v>
      </c>
      <c r="E20">
        <f t="shared" si="3"/>
        <v>0</v>
      </c>
      <c r="F20">
        <f>'Month Rank'!H9</f>
        <v>1</v>
      </c>
      <c r="H20" s="5"/>
      <c r="I20" s="45"/>
      <c r="J20" s="45"/>
      <c r="K20" s="45"/>
      <c r="L20" s="45"/>
      <c r="M20" s="45"/>
      <c r="N20" s="45"/>
      <c r="O20" s="3"/>
      <c r="P20" s="3"/>
      <c r="Q20" s="3"/>
      <c r="R20" s="3"/>
      <c r="S20" s="3"/>
      <c r="T20" s="3"/>
    </row>
    <row r="21" spans="1:20" x14ac:dyDescent="0.2">
      <c r="B21" t="s">
        <v>6</v>
      </c>
      <c r="C21" s="23">
        <f>Data!C12+Data!C29</f>
        <v>0</v>
      </c>
      <c r="D21">
        <f t="shared" si="2"/>
        <v>25</v>
      </c>
      <c r="E21">
        <f t="shared" si="3"/>
        <v>0</v>
      </c>
      <c r="F21">
        <f>'Month Rank'!H10</f>
        <v>1</v>
      </c>
      <c r="H21" s="3"/>
      <c r="I21" s="5"/>
      <c r="J21" s="5"/>
      <c r="K21" s="5"/>
      <c r="L21" s="5"/>
      <c r="M21" s="5"/>
      <c r="N21" s="5"/>
      <c r="O21" s="3"/>
      <c r="P21" s="3"/>
      <c r="Q21" s="3"/>
      <c r="R21" s="3"/>
      <c r="S21" s="3"/>
      <c r="T21" s="3"/>
    </row>
    <row r="22" spans="1:20" x14ac:dyDescent="0.2">
      <c r="B22" t="s">
        <v>7</v>
      </c>
      <c r="C22" s="23">
        <f>Data!C13+Data!C30</f>
        <v>0</v>
      </c>
      <c r="D22">
        <f t="shared" si="2"/>
        <v>27</v>
      </c>
      <c r="E22">
        <f t="shared" si="3"/>
        <v>0</v>
      </c>
      <c r="F22">
        <f>'Month Rank'!H11</f>
        <v>1</v>
      </c>
      <c r="H22" s="45"/>
      <c r="I22" s="5"/>
      <c r="J22" s="5"/>
      <c r="K22" s="5"/>
      <c r="L22" s="5"/>
      <c r="M22" s="5"/>
      <c r="N22" s="5"/>
      <c r="O22" s="3"/>
      <c r="P22" s="45"/>
      <c r="Q22" s="3"/>
      <c r="R22" s="3"/>
      <c r="S22" s="3"/>
      <c r="T22" s="3"/>
    </row>
    <row r="23" spans="1:20" x14ac:dyDescent="0.2">
      <c r="B23" t="s">
        <v>8</v>
      </c>
      <c r="C23" s="23">
        <f>Data!C14+Data!C31</f>
        <v>0</v>
      </c>
      <c r="D23">
        <f t="shared" si="2"/>
        <v>26</v>
      </c>
      <c r="E23">
        <f t="shared" si="3"/>
        <v>0</v>
      </c>
      <c r="F23">
        <f>'Month Rank'!H12</f>
        <v>1</v>
      </c>
      <c r="H23" s="5"/>
      <c r="I23" s="5"/>
      <c r="J23" s="5"/>
      <c r="K23" s="5"/>
      <c r="L23" s="5"/>
      <c r="M23" s="5"/>
      <c r="N23" s="5"/>
      <c r="O23" s="3"/>
      <c r="P23" s="5"/>
      <c r="Q23" s="3"/>
      <c r="R23" s="3"/>
      <c r="S23" s="3"/>
      <c r="T23" s="3"/>
    </row>
    <row r="24" spans="1:20" x14ac:dyDescent="0.2">
      <c r="B24" t="s">
        <v>9</v>
      </c>
      <c r="C24" s="23">
        <f>Data!C15+Data!C32</f>
        <v>0</v>
      </c>
      <c r="D24">
        <f t="shared" si="2"/>
        <v>24</v>
      </c>
      <c r="E24">
        <f t="shared" si="3"/>
        <v>0</v>
      </c>
      <c r="F24">
        <f>'Month Rank'!H13</f>
        <v>1</v>
      </c>
      <c r="H24" s="5"/>
      <c r="I24" s="3"/>
      <c r="J24" s="3"/>
      <c r="K24" s="3"/>
      <c r="L24" s="3"/>
      <c r="M24" s="3"/>
      <c r="N24" s="3"/>
      <c r="O24" s="3"/>
      <c r="P24" s="5"/>
    </row>
    <row r="25" spans="1:20" x14ac:dyDescent="0.2">
      <c r="B25" t="s">
        <v>10</v>
      </c>
      <c r="C25" s="23">
        <f>Data!C16+Data!C33</f>
        <v>0</v>
      </c>
      <c r="D25">
        <f t="shared" si="2"/>
        <v>26</v>
      </c>
      <c r="E25">
        <f t="shared" si="3"/>
        <v>0</v>
      </c>
      <c r="F25">
        <f>'Month Rank'!H14</f>
        <v>1</v>
      </c>
      <c r="H25" s="5"/>
      <c r="I25" s="45"/>
      <c r="J25" s="45"/>
      <c r="K25" s="45"/>
      <c r="L25" s="45"/>
      <c r="M25" s="45"/>
      <c r="N25" s="45"/>
      <c r="O25" s="45"/>
      <c r="P25" s="5"/>
    </row>
    <row r="26" spans="1:20" x14ac:dyDescent="0.2">
      <c r="B26" t="s">
        <v>11</v>
      </c>
      <c r="C26" s="23">
        <f>Data!C17+Data!C34</f>
        <v>0</v>
      </c>
      <c r="D26">
        <f t="shared" si="2"/>
        <v>24</v>
      </c>
      <c r="E26">
        <f t="shared" si="3"/>
        <v>0</v>
      </c>
      <c r="F26">
        <f>'Month Rank'!H15</f>
        <v>1</v>
      </c>
      <c r="H26" s="5"/>
      <c r="I26" s="5"/>
      <c r="J26" s="5"/>
      <c r="K26" s="5"/>
      <c r="L26" s="5"/>
      <c r="M26" s="5"/>
      <c r="N26" s="5"/>
      <c r="O26" s="5"/>
      <c r="P26" s="5"/>
    </row>
    <row r="27" spans="1:20" x14ac:dyDescent="0.2">
      <c r="B27" t="s">
        <v>19</v>
      </c>
      <c r="C27" s="23">
        <f>Data!C18+Data!C35</f>
        <v>0</v>
      </c>
      <c r="D27">
        <f t="shared" si="2"/>
        <v>26</v>
      </c>
      <c r="E27">
        <f t="shared" si="3"/>
        <v>0</v>
      </c>
      <c r="F27">
        <f>'Month Rank'!H16</f>
        <v>1</v>
      </c>
      <c r="I27" s="5"/>
      <c r="J27" s="5"/>
      <c r="K27" s="5"/>
      <c r="L27" s="5"/>
      <c r="M27" s="5"/>
      <c r="N27" s="5"/>
      <c r="O27" s="5"/>
      <c r="P27" s="3"/>
    </row>
    <row r="28" spans="1:20" x14ac:dyDescent="0.2">
      <c r="A28" t="str">
        <f>Data!D6</f>
        <v>2014/15</v>
      </c>
      <c r="B28" t="s">
        <v>1</v>
      </c>
      <c r="C28" s="23">
        <f>Data!D7+Data!D24</f>
        <v>0</v>
      </c>
      <c r="D28">
        <f t="shared" ref="D28:D39" si="4">INDEX(DispensingDays,MATCH(B28,DDMonth,0),MATCH($A$28,DDYear,0))</f>
        <v>24</v>
      </c>
      <c r="E28">
        <f t="shared" si="3"/>
        <v>0</v>
      </c>
      <c r="F28">
        <f>'Month Rank'!H5</f>
        <v>1</v>
      </c>
      <c r="I28" s="5"/>
      <c r="J28" s="5"/>
      <c r="K28" s="5"/>
      <c r="L28" s="5"/>
      <c r="M28" s="5"/>
      <c r="N28" s="5"/>
      <c r="O28" s="5"/>
      <c r="P28" s="3"/>
    </row>
    <row r="29" spans="1:20" x14ac:dyDescent="0.2">
      <c r="B29" t="s">
        <v>2</v>
      </c>
      <c r="C29" s="23">
        <f>Data!D8+Data!D25</f>
        <v>0</v>
      </c>
      <c r="D29">
        <f t="shared" si="4"/>
        <v>25</v>
      </c>
      <c r="E29">
        <f t="shared" si="3"/>
        <v>0</v>
      </c>
      <c r="F29">
        <f>'Month Rank'!H6</f>
        <v>1</v>
      </c>
      <c r="I29" s="5"/>
      <c r="J29" s="5"/>
      <c r="K29" s="5"/>
      <c r="L29" s="5"/>
      <c r="M29" s="5"/>
      <c r="N29" s="5"/>
      <c r="O29" s="5"/>
      <c r="P29" s="3"/>
    </row>
    <row r="30" spans="1:20" x14ac:dyDescent="0.2">
      <c r="B30" t="s">
        <v>3</v>
      </c>
      <c r="C30" s="23">
        <f>Data!D9+Data!D26</f>
        <v>0</v>
      </c>
      <c r="D30">
        <f t="shared" si="4"/>
        <v>25</v>
      </c>
      <c r="E30">
        <f t="shared" si="3"/>
        <v>0</v>
      </c>
      <c r="F30">
        <f>'Month Rank'!H7</f>
        <v>1</v>
      </c>
      <c r="I30" s="3"/>
      <c r="J30" s="3"/>
      <c r="K30" s="3"/>
      <c r="L30" s="3"/>
      <c r="M30" s="3"/>
      <c r="N30" s="3"/>
      <c r="O30" s="3"/>
      <c r="P30" s="3"/>
    </row>
    <row r="31" spans="1:20" x14ac:dyDescent="0.2">
      <c r="B31" t="s">
        <v>4</v>
      </c>
      <c r="C31" s="23">
        <f>Data!D10+Data!D27</f>
        <v>0</v>
      </c>
      <c r="D31">
        <f t="shared" si="4"/>
        <v>27</v>
      </c>
      <c r="E31">
        <f t="shared" si="3"/>
        <v>0</v>
      </c>
      <c r="F31">
        <f>'Month Rank'!H8</f>
        <v>1</v>
      </c>
      <c r="I31" s="3"/>
      <c r="J31" s="3"/>
      <c r="K31" s="3"/>
      <c r="L31" s="3"/>
      <c r="M31" s="3"/>
      <c r="N31" s="3"/>
      <c r="O31" s="3"/>
      <c r="P31" s="3"/>
    </row>
    <row r="32" spans="1:20" x14ac:dyDescent="0.2">
      <c r="B32" t="s">
        <v>5</v>
      </c>
      <c r="C32" s="23">
        <f>Data!D11+Data!D28</f>
        <v>0</v>
      </c>
      <c r="D32">
        <f t="shared" si="4"/>
        <v>25</v>
      </c>
      <c r="E32">
        <f t="shared" si="3"/>
        <v>0</v>
      </c>
      <c r="F32">
        <f>'Month Rank'!H9</f>
        <v>1</v>
      </c>
    </row>
    <row r="33" spans="1:6" x14ac:dyDescent="0.2">
      <c r="B33" t="s">
        <v>6</v>
      </c>
      <c r="C33" s="23">
        <f>Data!D12+Data!D29</f>
        <v>0</v>
      </c>
      <c r="D33">
        <f t="shared" si="4"/>
        <v>26</v>
      </c>
      <c r="E33">
        <f t="shared" si="3"/>
        <v>0</v>
      </c>
      <c r="F33">
        <f>'Month Rank'!H10</f>
        <v>1</v>
      </c>
    </row>
    <row r="34" spans="1:6" x14ac:dyDescent="0.2">
      <c r="B34" t="s">
        <v>7</v>
      </c>
      <c r="C34" s="23">
        <f>Data!D13+Data!D30</f>
        <v>0</v>
      </c>
      <c r="D34">
        <f t="shared" si="4"/>
        <v>27</v>
      </c>
      <c r="E34">
        <f t="shared" si="3"/>
        <v>0</v>
      </c>
      <c r="F34">
        <f>'Month Rank'!H11</f>
        <v>1</v>
      </c>
    </row>
    <row r="35" spans="1:6" x14ac:dyDescent="0.2">
      <c r="B35" t="s">
        <v>8</v>
      </c>
      <c r="C35" s="23">
        <f>Data!D14+Data!D31</f>
        <v>0</v>
      </c>
      <c r="D35">
        <f t="shared" si="4"/>
        <v>25</v>
      </c>
      <c r="E35">
        <f t="shared" si="3"/>
        <v>0</v>
      </c>
      <c r="F35">
        <f>'Month Rank'!H12</f>
        <v>1</v>
      </c>
    </row>
    <row r="36" spans="1:6" x14ac:dyDescent="0.2">
      <c r="B36" t="s">
        <v>9</v>
      </c>
      <c r="C36" s="23">
        <f>Data!D15+Data!D32</f>
        <v>0</v>
      </c>
      <c r="D36">
        <f t="shared" si="4"/>
        <v>25</v>
      </c>
      <c r="E36">
        <f t="shared" si="3"/>
        <v>0</v>
      </c>
      <c r="F36">
        <f>'Month Rank'!H13</f>
        <v>1</v>
      </c>
    </row>
    <row r="37" spans="1:6" x14ac:dyDescent="0.2">
      <c r="B37" t="s">
        <v>10</v>
      </c>
      <c r="C37" s="23">
        <f>Data!D16+Data!D33</f>
        <v>0</v>
      </c>
      <c r="D37">
        <f t="shared" si="4"/>
        <v>26</v>
      </c>
      <c r="E37">
        <f t="shared" si="3"/>
        <v>0</v>
      </c>
      <c r="F37">
        <f>'Month Rank'!H14</f>
        <v>1</v>
      </c>
    </row>
    <row r="38" spans="1:6" x14ac:dyDescent="0.2">
      <c r="B38" t="s">
        <v>11</v>
      </c>
      <c r="C38" s="23">
        <f>Data!D17+Data!D34</f>
        <v>0</v>
      </c>
      <c r="D38">
        <f t="shared" si="4"/>
        <v>24</v>
      </c>
      <c r="E38">
        <f t="shared" si="3"/>
        <v>0</v>
      </c>
      <c r="F38">
        <f>'Month Rank'!H15</f>
        <v>1</v>
      </c>
    </row>
    <row r="39" spans="1:6" x14ac:dyDescent="0.2">
      <c r="B39" t="s">
        <v>19</v>
      </c>
      <c r="C39" s="23">
        <f>Data!D18+Data!D35</f>
        <v>0</v>
      </c>
      <c r="D39">
        <f t="shared" si="4"/>
        <v>26</v>
      </c>
      <c r="E39">
        <f t="shared" si="3"/>
        <v>0</v>
      </c>
      <c r="F39">
        <f>'Month Rank'!H16</f>
        <v>1</v>
      </c>
    </row>
    <row r="40" spans="1:6" x14ac:dyDescent="0.2">
      <c r="A40" t="str">
        <f>Data!E6</f>
        <v>2015/16</v>
      </c>
      <c r="B40" t="s">
        <v>1</v>
      </c>
      <c r="C40" s="23">
        <f>Data!E7+Data!E24</f>
        <v>0</v>
      </c>
      <c r="D40">
        <f t="shared" ref="D40:D51" si="5">INDEX(DispensingDays,MATCH(B40,DDMonth,0),MATCH($A$40,DDYear,0))</f>
        <v>24</v>
      </c>
      <c r="E40">
        <f t="shared" si="3"/>
        <v>0</v>
      </c>
      <c r="F40">
        <f>'Month Rank'!H5</f>
        <v>1</v>
      </c>
    </row>
    <row r="41" spans="1:6" x14ac:dyDescent="0.2">
      <c r="B41" t="s">
        <v>2</v>
      </c>
      <c r="C41" s="23">
        <f>Data!E8+Data!E25</f>
        <v>0</v>
      </c>
      <c r="D41">
        <f t="shared" si="5"/>
        <v>24</v>
      </c>
      <c r="E41">
        <f t="shared" si="3"/>
        <v>0</v>
      </c>
      <c r="F41">
        <f>'Month Rank'!H6</f>
        <v>1</v>
      </c>
    </row>
    <row r="42" spans="1:6" x14ac:dyDescent="0.2">
      <c r="B42" t="s">
        <v>3</v>
      </c>
      <c r="C42" s="23">
        <f>Data!E9+Data!E26</f>
        <v>0</v>
      </c>
      <c r="D42">
        <f t="shared" si="5"/>
        <v>26</v>
      </c>
      <c r="E42">
        <f t="shared" si="3"/>
        <v>0</v>
      </c>
      <c r="F42">
        <f>'Month Rank'!H7</f>
        <v>1</v>
      </c>
    </row>
    <row r="43" spans="1:6" x14ac:dyDescent="0.2">
      <c r="B43" t="s">
        <v>4</v>
      </c>
      <c r="C43" s="23">
        <f>Data!E10+Data!E27</f>
        <v>0</v>
      </c>
      <c r="D43">
        <f t="shared" si="5"/>
        <v>27</v>
      </c>
      <c r="E43">
        <f t="shared" si="3"/>
        <v>0</v>
      </c>
      <c r="F43">
        <f>'Month Rank'!H8</f>
        <v>1</v>
      </c>
    </row>
    <row r="44" spans="1:6" x14ac:dyDescent="0.2">
      <c r="B44" t="s">
        <v>5</v>
      </c>
      <c r="C44" s="23">
        <f>Data!E11+Data!E28</f>
        <v>0</v>
      </c>
      <c r="D44">
        <f t="shared" si="5"/>
        <v>25</v>
      </c>
      <c r="E44">
        <f t="shared" si="3"/>
        <v>0</v>
      </c>
      <c r="F44">
        <f>'Month Rank'!H9</f>
        <v>1</v>
      </c>
    </row>
    <row r="45" spans="1:6" x14ac:dyDescent="0.2">
      <c r="B45" t="s">
        <v>6</v>
      </c>
      <c r="C45" s="23">
        <f>Data!E12+Data!E29</f>
        <v>0</v>
      </c>
      <c r="D45">
        <f t="shared" si="5"/>
        <v>26</v>
      </c>
      <c r="E45">
        <f t="shared" si="3"/>
        <v>0</v>
      </c>
      <c r="F45">
        <f>'Month Rank'!H10</f>
        <v>1</v>
      </c>
    </row>
    <row r="46" spans="1:6" x14ac:dyDescent="0.2">
      <c r="B46" t="s">
        <v>7</v>
      </c>
      <c r="C46" s="23">
        <f>Data!E13+Data!E30</f>
        <v>0</v>
      </c>
      <c r="D46">
        <f t="shared" si="5"/>
        <v>27</v>
      </c>
      <c r="E46">
        <f t="shared" si="3"/>
        <v>0</v>
      </c>
      <c r="F46">
        <f>'Month Rank'!H11</f>
        <v>1</v>
      </c>
    </row>
    <row r="47" spans="1:6" x14ac:dyDescent="0.2">
      <c r="B47" t="s">
        <v>8</v>
      </c>
      <c r="C47" s="23">
        <f>Data!E14+Data!E31</f>
        <v>0</v>
      </c>
      <c r="D47">
        <f t="shared" si="5"/>
        <v>25</v>
      </c>
      <c r="E47">
        <f t="shared" si="3"/>
        <v>0</v>
      </c>
      <c r="F47">
        <f>'Month Rank'!H12</f>
        <v>1</v>
      </c>
    </row>
    <row r="48" spans="1:6" x14ac:dyDescent="0.2">
      <c r="B48" t="s">
        <v>9</v>
      </c>
      <c r="C48" s="23">
        <f>Data!E15+Data!E32</f>
        <v>0</v>
      </c>
      <c r="D48">
        <f t="shared" si="5"/>
        <v>24</v>
      </c>
      <c r="E48">
        <f t="shared" si="3"/>
        <v>0</v>
      </c>
      <c r="F48">
        <f>'Month Rank'!H13</f>
        <v>1</v>
      </c>
    </row>
    <row r="49" spans="1:8" x14ac:dyDescent="0.2">
      <c r="B49" t="s">
        <v>10</v>
      </c>
      <c r="C49" s="23">
        <f>Data!E16+Data!E33</f>
        <v>0</v>
      </c>
      <c r="D49">
        <f t="shared" si="5"/>
        <v>25</v>
      </c>
      <c r="E49">
        <f t="shared" si="3"/>
        <v>0</v>
      </c>
      <c r="F49">
        <f>'Month Rank'!H14</f>
        <v>1</v>
      </c>
    </row>
    <row r="50" spans="1:8" x14ac:dyDescent="0.2">
      <c r="B50" t="s">
        <v>11</v>
      </c>
      <c r="C50" s="23">
        <f>Data!E17+Data!E34</f>
        <v>0</v>
      </c>
      <c r="D50">
        <f t="shared" si="5"/>
        <v>25</v>
      </c>
      <c r="E50">
        <f t="shared" si="3"/>
        <v>0</v>
      </c>
      <c r="F50">
        <f>'Month Rank'!H15</f>
        <v>1</v>
      </c>
    </row>
    <row r="51" spans="1:8" x14ac:dyDescent="0.2">
      <c r="B51" t="s">
        <v>19</v>
      </c>
      <c r="C51" s="23">
        <f>Data!E18+Data!E35</f>
        <v>0</v>
      </c>
      <c r="D51">
        <f t="shared" si="5"/>
        <v>25</v>
      </c>
      <c r="E51">
        <f t="shared" si="3"/>
        <v>0</v>
      </c>
      <c r="F51">
        <f>'Month Rank'!H16</f>
        <v>1</v>
      </c>
    </row>
    <row r="52" spans="1:8" x14ac:dyDescent="0.2">
      <c r="A52" t="str">
        <f>Data!F6</f>
        <v>2016/17</v>
      </c>
      <c r="B52" t="s">
        <v>1</v>
      </c>
      <c r="C52" s="23">
        <f>Data!F7+Data!F24</f>
        <v>0</v>
      </c>
      <c r="D52">
        <f t="shared" ref="D52:D63" si="6">INDEX(DispensingDays,MATCH(B52,DDMonth,0),MATCH($A$52,DDYear,0))</f>
        <v>0</v>
      </c>
      <c r="E52">
        <f t="shared" si="3"/>
        <v>0</v>
      </c>
      <c r="F52">
        <f>'Month Rank'!H5</f>
        <v>1</v>
      </c>
    </row>
    <row r="53" spans="1:8" x14ac:dyDescent="0.2">
      <c r="B53" t="s">
        <v>2</v>
      </c>
      <c r="C53" s="23">
        <f>Data!F8+Data!F25</f>
        <v>0</v>
      </c>
      <c r="D53">
        <f t="shared" si="6"/>
        <v>0</v>
      </c>
      <c r="E53">
        <f t="shared" si="3"/>
        <v>0</v>
      </c>
      <c r="F53">
        <f>'Month Rank'!H6</f>
        <v>1</v>
      </c>
    </row>
    <row r="54" spans="1:8" x14ac:dyDescent="0.2">
      <c r="B54" t="s">
        <v>3</v>
      </c>
      <c r="C54" s="23">
        <f>Data!F9+Data!F26</f>
        <v>0</v>
      </c>
      <c r="D54">
        <f t="shared" si="6"/>
        <v>0</v>
      </c>
      <c r="E54">
        <f t="shared" si="3"/>
        <v>0</v>
      </c>
      <c r="F54">
        <f>'Month Rank'!H7</f>
        <v>1</v>
      </c>
    </row>
    <row r="55" spans="1:8" x14ac:dyDescent="0.2">
      <c r="B55" t="s">
        <v>4</v>
      </c>
      <c r="C55" s="23">
        <f>Data!F10+Data!F27</f>
        <v>0</v>
      </c>
      <c r="D55">
        <f t="shared" si="6"/>
        <v>0</v>
      </c>
      <c r="E55">
        <f t="shared" si="3"/>
        <v>0</v>
      </c>
      <c r="F55">
        <f>'Month Rank'!H8</f>
        <v>1</v>
      </c>
    </row>
    <row r="56" spans="1:8" x14ac:dyDescent="0.2">
      <c r="B56" t="s">
        <v>5</v>
      </c>
      <c r="C56" s="23">
        <f>Data!F11+Data!F28</f>
        <v>0</v>
      </c>
      <c r="D56">
        <f t="shared" si="6"/>
        <v>0</v>
      </c>
      <c r="E56">
        <f t="shared" si="3"/>
        <v>0</v>
      </c>
      <c r="F56">
        <f>'Month Rank'!H9</f>
        <v>1</v>
      </c>
    </row>
    <row r="57" spans="1:8" x14ac:dyDescent="0.2">
      <c r="B57" t="s">
        <v>6</v>
      </c>
      <c r="C57" s="23">
        <f>Data!F12+Data!F29</f>
        <v>0</v>
      </c>
      <c r="D57">
        <f t="shared" si="6"/>
        <v>0</v>
      </c>
      <c r="E57">
        <f t="shared" si="3"/>
        <v>0</v>
      </c>
      <c r="F57">
        <f>'Month Rank'!H10</f>
        <v>1</v>
      </c>
    </row>
    <row r="58" spans="1:8" x14ac:dyDescent="0.2">
      <c r="B58" t="s">
        <v>7</v>
      </c>
      <c r="C58" s="23">
        <f>Data!F13+Data!F30</f>
        <v>0</v>
      </c>
      <c r="D58">
        <f t="shared" si="6"/>
        <v>0</v>
      </c>
      <c r="E58">
        <f t="shared" si="3"/>
        <v>0</v>
      </c>
      <c r="F58">
        <f>'Month Rank'!H11</f>
        <v>1</v>
      </c>
    </row>
    <row r="59" spans="1:8" x14ac:dyDescent="0.2">
      <c r="B59" t="s">
        <v>8</v>
      </c>
      <c r="C59" s="23">
        <f>Data!F14+Data!F31</f>
        <v>0</v>
      </c>
      <c r="D59">
        <f t="shared" si="6"/>
        <v>0</v>
      </c>
      <c r="E59">
        <f t="shared" si="3"/>
        <v>0</v>
      </c>
      <c r="F59">
        <f>'Month Rank'!H12</f>
        <v>1</v>
      </c>
    </row>
    <row r="60" spans="1:8" x14ac:dyDescent="0.2">
      <c r="B60" t="s">
        <v>9</v>
      </c>
      <c r="C60" s="23">
        <f>Data!F15+Data!F32</f>
        <v>0</v>
      </c>
      <c r="D60">
        <f t="shared" si="6"/>
        <v>0</v>
      </c>
      <c r="E60">
        <f t="shared" si="3"/>
        <v>0</v>
      </c>
      <c r="F60">
        <f>'Month Rank'!H13</f>
        <v>1</v>
      </c>
    </row>
    <row r="61" spans="1:8" x14ac:dyDescent="0.2">
      <c r="B61" t="s">
        <v>10</v>
      </c>
      <c r="C61" s="23">
        <f>Data!F16+Data!F33</f>
        <v>0</v>
      </c>
      <c r="D61">
        <f t="shared" si="6"/>
        <v>0</v>
      </c>
      <c r="E61">
        <f t="shared" si="3"/>
        <v>0</v>
      </c>
      <c r="F61">
        <f>'Month Rank'!H14</f>
        <v>1</v>
      </c>
    </row>
    <row r="62" spans="1:8" x14ac:dyDescent="0.2">
      <c r="B62" t="s">
        <v>11</v>
      </c>
      <c r="C62" s="23">
        <f>Data!F17+Data!F34</f>
        <v>0</v>
      </c>
      <c r="D62">
        <f t="shared" si="6"/>
        <v>0</v>
      </c>
      <c r="E62">
        <f t="shared" si="3"/>
        <v>0</v>
      </c>
      <c r="F62">
        <f>'Month Rank'!H15</f>
        <v>1</v>
      </c>
    </row>
    <row r="63" spans="1:8" x14ac:dyDescent="0.2">
      <c r="B63" t="s">
        <v>19</v>
      </c>
      <c r="C63" s="23">
        <f>Data!F18+Data!F35</f>
        <v>0</v>
      </c>
      <c r="D63">
        <f t="shared" si="6"/>
        <v>0</v>
      </c>
      <c r="E63">
        <f t="shared" si="3"/>
        <v>0</v>
      </c>
      <c r="F63">
        <f>'Month Rank'!H16</f>
        <v>1</v>
      </c>
    </row>
    <row r="64" spans="1:8" x14ac:dyDescent="0.2">
      <c r="A64" t="str">
        <f>Data!G6</f>
        <v>2017/18</v>
      </c>
      <c r="B64" t="s">
        <v>1</v>
      </c>
      <c r="C64" s="4" t="str">
        <f>IF('Forecast Updated'!B8="","",Data!G7+Data!G24)</f>
        <v/>
      </c>
      <c r="D64" t="e">
        <f t="shared" ref="D64:D75" si="7">INDEX(DispensingDays,MATCH(B64,DDMonth,0),MATCH($A$64,DDYear,0))</f>
        <v>#N/A</v>
      </c>
      <c r="E64">
        <f t="shared" ref="E64:E75" si="8">E52+1</f>
        <v>1</v>
      </c>
      <c r="F64">
        <f>'Month Rank'!H5</f>
        <v>1</v>
      </c>
      <c r="G64" s="23" t="e">
        <f>IF(C64&lt;&gt;"","",'Forecast Updated'!$J$22+D64*'Forecast Updated'!$J$23+E64*'Forecast Updated'!$J$24+F64*'Forecast Updated'!$J$25-Data!G24)</f>
        <v>#N/A</v>
      </c>
      <c r="H64">
        <f>IF(C64="",0,1)</f>
        <v>0</v>
      </c>
    </row>
    <row r="65" spans="2:8" x14ac:dyDescent="0.2">
      <c r="B65" t="s">
        <v>2</v>
      </c>
      <c r="C65" s="4" t="str">
        <f>IF('Forecast Updated'!B9="","",Data!G8+Data!G25)</f>
        <v/>
      </c>
      <c r="D65" t="e">
        <f t="shared" si="7"/>
        <v>#N/A</v>
      </c>
      <c r="E65">
        <f t="shared" si="8"/>
        <v>1</v>
      </c>
      <c r="F65">
        <f>'Month Rank'!H6</f>
        <v>1</v>
      </c>
      <c r="G65" s="23" t="e">
        <f>IF(C65&lt;&gt;"","",'Forecast Updated'!$J$22+D65*'Forecast Updated'!$J$23+E65*'Forecast Updated'!$J$24+F65*'Forecast Updated'!$J$25-Data!G25)</f>
        <v>#N/A</v>
      </c>
      <c r="H65">
        <f t="shared" ref="H65:H75" si="9">IF(C65="",0,1)</f>
        <v>0</v>
      </c>
    </row>
    <row r="66" spans="2:8" x14ac:dyDescent="0.2">
      <c r="B66" t="s">
        <v>3</v>
      </c>
      <c r="C66" s="4" t="str">
        <f>IF('Forecast Updated'!B10="","",Data!G9+Data!G26)</f>
        <v/>
      </c>
      <c r="D66" t="e">
        <f t="shared" si="7"/>
        <v>#N/A</v>
      </c>
      <c r="E66">
        <f t="shared" si="8"/>
        <v>1</v>
      </c>
      <c r="F66">
        <f>'Month Rank'!H7</f>
        <v>1</v>
      </c>
      <c r="G66" s="23" t="e">
        <f>IF(C66&lt;&gt;"","",'Forecast Updated'!$J$22+D66*'Forecast Updated'!$J$23+E66*'Forecast Updated'!$J$24+F66*'Forecast Updated'!$J$25-Data!G26)</f>
        <v>#N/A</v>
      </c>
      <c r="H66">
        <f t="shared" si="9"/>
        <v>0</v>
      </c>
    </row>
    <row r="67" spans="2:8" x14ac:dyDescent="0.2">
      <c r="B67" t="s">
        <v>4</v>
      </c>
      <c r="C67" s="4" t="str">
        <f>IF('Forecast Updated'!B11="","",Data!G10+Data!G27)</f>
        <v/>
      </c>
      <c r="D67" t="e">
        <f t="shared" si="7"/>
        <v>#N/A</v>
      </c>
      <c r="E67">
        <f t="shared" si="8"/>
        <v>1</v>
      </c>
      <c r="F67">
        <f>'Month Rank'!H8</f>
        <v>1</v>
      </c>
      <c r="G67" s="23" t="e">
        <f>IF(C67&lt;&gt;"","",'Forecast Updated'!$J$22+D67*'Forecast Updated'!$J$23+E67*'Forecast Updated'!$J$24+F67*'Forecast Updated'!$J$25-Data!G27)</f>
        <v>#N/A</v>
      </c>
      <c r="H67">
        <f t="shared" si="9"/>
        <v>0</v>
      </c>
    </row>
    <row r="68" spans="2:8" x14ac:dyDescent="0.2">
      <c r="B68" t="s">
        <v>5</v>
      </c>
      <c r="C68" s="4" t="str">
        <f>IF('Forecast Updated'!B12="","",Data!G11+Data!G28)</f>
        <v/>
      </c>
      <c r="D68" t="e">
        <f t="shared" si="7"/>
        <v>#N/A</v>
      </c>
      <c r="E68">
        <f t="shared" si="8"/>
        <v>1</v>
      </c>
      <c r="F68">
        <f>'Month Rank'!H9</f>
        <v>1</v>
      </c>
      <c r="G68" s="23" t="e">
        <f>IF(C68&lt;&gt;"","",'Forecast Updated'!$J$22+D68*'Forecast Updated'!$J$23+E68*'Forecast Updated'!$J$24+F68*'Forecast Updated'!$J$25-Data!G28)</f>
        <v>#N/A</v>
      </c>
      <c r="H68">
        <f t="shared" si="9"/>
        <v>0</v>
      </c>
    </row>
    <row r="69" spans="2:8" x14ac:dyDescent="0.2">
      <c r="B69" t="s">
        <v>6</v>
      </c>
      <c r="C69" s="4" t="str">
        <f>IF('Forecast Updated'!B13="","",Data!G12+Data!G29)</f>
        <v/>
      </c>
      <c r="D69" t="e">
        <f t="shared" si="7"/>
        <v>#N/A</v>
      </c>
      <c r="E69">
        <f t="shared" si="8"/>
        <v>1</v>
      </c>
      <c r="F69">
        <f>'Month Rank'!H10</f>
        <v>1</v>
      </c>
      <c r="G69" s="23" t="e">
        <f>IF(C69&lt;&gt;"","",'Forecast Updated'!$J$22+D69*'Forecast Updated'!$J$23+E69*'Forecast Updated'!$J$24+F69*'Forecast Updated'!$J$25-Data!G29)</f>
        <v>#N/A</v>
      </c>
      <c r="H69">
        <f t="shared" si="9"/>
        <v>0</v>
      </c>
    </row>
    <row r="70" spans="2:8" x14ac:dyDescent="0.2">
      <c r="B70" t="s">
        <v>7</v>
      </c>
      <c r="C70" s="4" t="str">
        <f>IF('Forecast Updated'!B14="","",Data!G13+Data!G30)</f>
        <v/>
      </c>
      <c r="D70" t="e">
        <f t="shared" si="7"/>
        <v>#N/A</v>
      </c>
      <c r="E70">
        <f t="shared" si="8"/>
        <v>1</v>
      </c>
      <c r="F70">
        <f>'Month Rank'!H11</f>
        <v>1</v>
      </c>
      <c r="G70" s="23" t="e">
        <f>IF(C70&lt;&gt;"","",'Forecast Updated'!$J$22+D70*'Forecast Updated'!$J$23+E70*'Forecast Updated'!$J$24+F70*'Forecast Updated'!$J$25-Data!G30)</f>
        <v>#N/A</v>
      </c>
      <c r="H70">
        <f t="shared" si="9"/>
        <v>0</v>
      </c>
    </row>
    <row r="71" spans="2:8" x14ac:dyDescent="0.2">
      <c r="B71" t="s">
        <v>8</v>
      </c>
      <c r="C71" s="4" t="str">
        <f>IF('Forecast Updated'!B15="","",Data!G14+Data!G31)</f>
        <v/>
      </c>
      <c r="D71" t="e">
        <f t="shared" si="7"/>
        <v>#N/A</v>
      </c>
      <c r="E71">
        <f t="shared" si="8"/>
        <v>1</v>
      </c>
      <c r="F71">
        <f>'Month Rank'!H12</f>
        <v>1</v>
      </c>
      <c r="G71" s="23" t="e">
        <f>IF(C71&lt;&gt;"","",'Forecast Updated'!$J$22+D71*'Forecast Updated'!$J$23+E71*'Forecast Updated'!$J$24+F71*'Forecast Updated'!$J$25-Data!G31)</f>
        <v>#N/A</v>
      </c>
      <c r="H71">
        <f t="shared" si="9"/>
        <v>0</v>
      </c>
    </row>
    <row r="72" spans="2:8" x14ac:dyDescent="0.2">
      <c r="B72" t="s">
        <v>9</v>
      </c>
      <c r="C72" s="4" t="str">
        <f>IF('Forecast Updated'!B16="","",Data!G15+Data!G32)</f>
        <v/>
      </c>
      <c r="D72" t="e">
        <f t="shared" si="7"/>
        <v>#N/A</v>
      </c>
      <c r="E72">
        <f t="shared" si="8"/>
        <v>1</v>
      </c>
      <c r="F72">
        <f>'Month Rank'!H13</f>
        <v>1</v>
      </c>
      <c r="G72" s="23" t="e">
        <f>IF(C72&lt;&gt;"","",'Forecast Updated'!$J$22+D72*'Forecast Updated'!$J$23+E72*'Forecast Updated'!$J$24+F72*'Forecast Updated'!$J$25-Data!G32)</f>
        <v>#N/A</v>
      </c>
      <c r="H72">
        <f t="shared" si="9"/>
        <v>0</v>
      </c>
    </row>
    <row r="73" spans="2:8" x14ac:dyDescent="0.2">
      <c r="B73" t="s">
        <v>10</v>
      </c>
      <c r="C73" s="4" t="str">
        <f>IF('Forecast Updated'!B17="","",Data!G16+Data!G33)</f>
        <v/>
      </c>
      <c r="D73" t="e">
        <f t="shared" si="7"/>
        <v>#N/A</v>
      </c>
      <c r="E73">
        <f t="shared" si="8"/>
        <v>1</v>
      </c>
      <c r="F73">
        <f>'Month Rank'!H14</f>
        <v>1</v>
      </c>
      <c r="G73" s="23" t="e">
        <f>IF(C73&lt;&gt;"","",'Forecast Updated'!$J$22+D73*'Forecast Updated'!$J$23+E73*'Forecast Updated'!$J$24+F73*'Forecast Updated'!$J$25-Data!G33)</f>
        <v>#N/A</v>
      </c>
      <c r="H73">
        <f t="shared" si="9"/>
        <v>0</v>
      </c>
    </row>
    <row r="74" spans="2:8" x14ac:dyDescent="0.2">
      <c r="B74" t="s">
        <v>11</v>
      </c>
      <c r="C74" s="4" t="str">
        <f>IF('Forecast Updated'!B18="","",Data!G17+Data!G34)</f>
        <v/>
      </c>
      <c r="D74" t="e">
        <f t="shared" si="7"/>
        <v>#N/A</v>
      </c>
      <c r="E74">
        <f t="shared" si="8"/>
        <v>1</v>
      </c>
      <c r="F74">
        <f>'Month Rank'!H15</f>
        <v>1</v>
      </c>
      <c r="G74" s="23" t="e">
        <f>IF(C74&lt;&gt;"","",'Forecast Updated'!$J$22+D74*'Forecast Updated'!$J$23+E74*'Forecast Updated'!$J$24+F74*'Forecast Updated'!$J$25-Data!G34)</f>
        <v>#N/A</v>
      </c>
      <c r="H74">
        <f t="shared" si="9"/>
        <v>0</v>
      </c>
    </row>
    <row r="75" spans="2:8" x14ac:dyDescent="0.2">
      <c r="B75" t="s">
        <v>19</v>
      </c>
      <c r="C75" s="4" t="str">
        <f>IF('Forecast Updated'!B19="","",Data!G18+Data!G35)</f>
        <v/>
      </c>
      <c r="D75" t="e">
        <f t="shared" si="7"/>
        <v>#N/A</v>
      </c>
      <c r="E75">
        <f t="shared" si="8"/>
        <v>1</v>
      </c>
      <c r="F75">
        <f>'Month Rank'!H16</f>
        <v>1</v>
      </c>
      <c r="G75" s="23" t="e">
        <f>IF(C75&lt;&gt;"","",'Forecast Updated'!$J$22+D75*'Forecast Updated'!$J$23+E75*'Forecast Updated'!$J$24+F75*'Forecast Updated'!$J$25-Data!G35)</f>
        <v>#N/A</v>
      </c>
      <c r="H75">
        <f t="shared" si="9"/>
        <v>0</v>
      </c>
    </row>
    <row r="77" spans="2:8" x14ac:dyDescent="0.2">
      <c r="G77" s="43" t="e">
        <f>SUM(G64:G75)</f>
        <v>#N/A</v>
      </c>
    </row>
    <row r="82" spans="2:2" x14ac:dyDescent="0.2">
      <c r="B82" s="46"/>
    </row>
  </sheetData>
  <phoneticPr fontId="4"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5ac729c83584e2f99a2fbaff852a3d5 xmlns="1eee4ddb-a1f9-40b8-9282-d53ea582adeb">
      <Terms xmlns="http://schemas.microsoft.com/office/infopath/2007/PartnerControls"/>
    </p5ac729c83584e2f99a2fbaff852a3d5>
    <Alternative_x0020_or_x0020_sub_x0020_tiltle xmlns="1eee4ddb-a1f9-40b8-9282-d53ea582adeb" xsi:nil="true"/>
    <DocumentAuthor xmlns="1eee4ddb-a1f9-40b8-9282-d53ea582adeb">
      <UserInfo>
        <DisplayName/>
        <AccountId xsi:nil="true"/>
        <AccountType/>
      </UserInfo>
    </DocumentAuthor>
    <i06e5c8e6a124e91a91eaec9d03479dc xmlns="1eee4ddb-a1f9-40b8-9282-d53ea582adeb">
      <Terms xmlns="http://schemas.microsoft.com/office/infopath/2007/PartnerControls">
        <TermInfo xmlns="http://schemas.microsoft.com/office/infopath/2007/PartnerControls">
          <TermName xmlns="http://schemas.microsoft.com/office/infopath/2007/PartnerControls">Finance and Accounting</TermName>
          <TermId xmlns="http://schemas.microsoft.com/office/infopath/2007/PartnerControls">a572c143-3191-4262-9e01-e5e61eb3b989</TermId>
        </TermInfo>
      </Terms>
    </i06e5c8e6a124e91a91eaec9d03479dc>
    <External_x0020_File_x0020_Reference xmlns="1eee4ddb-a1f9-40b8-9282-d53ea582adeb" xsi:nil="true"/>
    <kcf4eeeda3c84b5b986ab6be7add1d2a xmlns="1eee4ddb-a1f9-40b8-9282-d53ea582adeb">
      <Terms xmlns="http://schemas.microsoft.com/office/infopath/2007/PartnerControls"/>
    </kcf4eeeda3c84b5b986ab6be7add1d2a>
    <Approver xmlns="1eee4ddb-a1f9-40b8-9282-d53ea582adeb">
      <UserInfo>
        <DisplayName/>
        <AccountId xsi:nil="true"/>
        <AccountType/>
      </UserInfo>
    </Approver>
    <TaxCatchAll xmlns="1eee4ddb-a1f9-40b8-9282-d53ea582adeb">
      <Value>43</Value>
      <Value>2104</Value>
      <Value>89</Value>
    </TaxCatchAll>
    <Reviewer xmlns="1eee4ddb-a1f9-40b8-9282-d53ea582adeb">
      <UserInfo>
        <DisplayName/>
        <AccountId xsi:nil="true"/>
        <AccountType/>
      </UserInfo>
    </Reviewer>
    <Related_x0020_Document_x0020_Link xmlns="1eee4ddb-a1f9-40b8-9282-d53ea582adeb">
      <Url xsi:nil="true"/>
      <Description xsi:nil="true"/>
    </Related_x0020_Document_x0020_Link>
    <Retention_x0020_Trigger_x0020_Date xmlns="1eee4ddb-a1f9-40b8-9282-d53ea582adeb" xsi:nil="true"/>
    <e993c7ebdb0844bda77b49081e8191e4 xmlns="1eee4ddb-a1f9-40b8-9282-d53ea582adeb">
      <Terms xmlns="http://schemas.microsoft.com/office/infopath/2007/PartnerControls">
        <TermInfo xmlns="http://schemas.microsoft.com/office/infopath/2007/PartnerControls">
          <TermName>OFFICIAL-SENSITIVE</TermName>
          <TermId>222b3a83-5441-4f0e-949c-aa40d477585a</TermId>
        </TermInfo>
      </Terms>
    </e993c7ebdb0844bda77b49081e8191e4>
    <Related_x0020_Document xmlns="1eee4ddb-a1f9-40b8-9282-d53ea582adeb" xsi:nil="true"/>
    <Document_x0020_Status xmlns="1eee4ddb-a1f9-40b8-9282-d53ea582adeb">Shared</Document_x0020_Status>
    <TaxKeywordTaxHTField xmlns="1eee4ddb-a1f9-40b8-9282-d53ea582adeb">
      <Terms xmlns="http://schemas.microsoft.com/office/infopath/2007/PartnerControls"/>
    </TaxKeywordTaxHTField>
    <a729509b32a34273afbf773e0c72336c xmlns="1eee4ddb-a1f9-40b8-9282-d53ea582adeb">
      <Terms xmlns="http://schemas.microsoft.com/office/infopath/2007/PartnerControls">
        <TermInfo xmlns="http://schemas.microsoft.com/office/infopath/2007/PartnerControls">
          <TermName xmlns="http://schemas.microsoft.com/office/infopath/2007/PartnerControls">Please select...</TermName>
          <TermId xmlns="http://schemas.microsoft.com/office/infopath/2007/PartnerControls">d4c3a339-8617-448c-96a4-aa4fe7bbd822</TermId>
        </TermInfo>
      </Terms>
    </a729509b32a34273afbf773e0c72336c>
    <Document_x0020_Description xmlns="1eee4ddb-a1f9-40b8-9282-d53ea582adeb" xsi:nil="true"/>
    <_dlc_ExpireDateSaved xmlns="http://schemas.microsoft.com/sharepoint/v3" xsi:nil="true"/>
    <_dlc_ExpireDate xmlns="http://schemas.microsoft.com/sharepoint/v3">2020-08-08T16:27:44+00:00</_dlc_ExpireDate>
    <_dlc_DocId xmlns="1eee4ddb-a1f9-40b8-9282-d53ea582adeb">AAFXSQ5MW4ZD-187-1074016</_dlc_DocId>
    <_dlc_DocIdUrl xmlns="1eee4ddb-a1f9-40b8-9282-d53ea582adeb">
      <Url>http://iws.ims.gov.uk/sr/gandf/_layouts/DocIdRedir.aspx?ID=AAFXSQ5MW4ZD-187-1074016</Url>
      <Description>AAFXSQ5MW4ZD-187-1074016</Description>
    </_dlc_DocIdUrl>
    <url0 xmlns="26b2f57a-6e9b-4591-9b0e-84a56275307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False</openByDefault>
  <xsnScope/>
</customXsn>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H Spreadsheet" ma:contentTypeID="0x010100B9957A1BF2FBE8478EF96F1BD89AD4CA0300FA62A304AEE91743853B5C50BF5B4390" ma:contentTypeVersion="68" ma:contentTypeDescription="" ma:contentTypeScope="" ma:versionID="1a89580e4dedeaa1bc7e65562c3167f8">
  <xsd:schema xmlns:xsd="http://www.w3.org/2001/XMLSchema" xmlns:xs="http://www.w3.org/2001/XMLSchema" xmlns:p="http://schemas.microsoft.com/office/2006/metadata/properties" xmlns:ns1="http://schemas.microsoft.com/sharepoint/v3" xmlns:ns2="1eee4ddb-a1f9-40b8-9282-d53ea582adeb" xmlns:ns5="26b2f57a-6e9b-4591-9b0e-84a562753077" targetNamespace="http://schemas.microsoft.com/office/2006/metadata/properties" ma:root="true" ma:fieldsID="77bf97ddd8012e35317f96dac949ae8d" ns1:_="" ns2:_="" ns5:_="">
    <xsd:import namespace="http://schemas.microsoft.com/sharepoint/v3"/>
    <xsd:import namespace="1eee4ddb-a1f9-40b8-9282-d53ea582adeb"/>
    <xsd:import namespace="26b2f57a-6e9b-4591-9b0e-84a562753077"/>
    <xsd:element name="properties">
      <xsd:complexType>
        <xsd:sequence>
          <xsd:element name="documentManagement">
            <xsd:complexType>
              <xsd:all>
                <xsd:element ref="ns2:Alternative_x0020_or_x0020_sub_x0020_tiltle" minOccurs="0"/>
                <xsd:element ref="ns2:DocumentAuthor" minOccurs="0"/>
                <xsd:element ref="ns2:Document_x0020_Status" minOccurs="0"/>
                <xsd:element ref="ns2:Document_x0020_Description" minOccurs="0"/>
                <xsd:element ref="ns2:Reviewer" minOccurs="0"/>
                <xsd:element ref="ns2:Approver" minOccurs="0"/>
                <xsd:element ref="ns2:Related_x0020_Document_x0020_Link" minOccurs="0"/>
                <xsd:element ref="ns2:Related_x0020_Document" minOccurs="0"/>
                <xsd:element ref="ns2:External_x0020_File_x0020_Reference" minOccurs="0"/>
                <xsd:element ref="ns2:Retention_x0020_Trigger_x0020_Date" minOccurs="0"/>
                <xsd:element ref="ns2:TaxKeywordTaxHTField" minOccurs="0"/>
                <xsd:element ref="ns2:_dlc_DocId" minOccurs="0"/>
                <xsd:element ref="ns2:_dlc_DocIdUrl" minOccurs="0"/>
                <xsd:element ref="ns2:_dlc_DocIdPersistId" minOccurs="0"/>
                <xsd:element ref="ns2:e993c7ebdb0844bda77b49081e8191e4" minOccurs="0"/>
                <xsd:element ref="ns2:TaxCatchAll" minOccurs="0"/>
                <xsd:element ref="ns2:p5ac729c83584e2f99a2fbaff852a3d5" minOccurs="0"/>
                <xsd:element ref="ns2:a729509b32a34273afbf773e0c72336c" minOccurs="0"/>
                <xsd:element ref="ns2:i06e5c8e6a124e91a91eaec9d03479dc" minOccurs="0"/>
                <xsd:element ref="ns2:TaxCatchAllLabel" minOccurs="0"/>
                <xsd:element ref="ns2:kcf4eeeda3c84b5b986ab6be7add1d2a" minOccurs="0"/>
                <xsd:element ref="ns1:_dlc_Exempt" minOccurs="0"/>
                <xsd:element ref="ns1:_dlc_ExpireDateSaved" minOccurs="0"/>
                <xsd:element ref="ns1:_dlc_ExpireDate" minOccurs="0"/>
                <xsd:element ref="ns5:url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5" nillable="true" ma:displayName="Exempt from Policy" ma:hidden="true" ma:internalName="_dlc_Exempt" ma:readOnly="true">
      <xsd:simpleType>
        <xsd:restriction base="dms:Unknown"/>
      </xsd:simpleType>
    </xsd:element>
    <xsd:element name="_dlc_ExpireDateSaved" ma:index="36" nillable="true" ma:displayName="Original Expiration Date" ma:hidden="true" ma:internalName="_dlc_ExpireDateSaved" ma:readOnly="true">
      <xsd:simpleType>
        <xsd:restriction base="dms:DateTime"/>
      </xsd:simpleType>
    </xsd:element>
    <xsd:element name="_dlc_ExpireDate" ma:index="3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eee4ddb-a1f9-40b8-9282-d53ea582adeb" elementFormDefault="qualified">
    <xsd:import namespace="http://schemas.microsoft.com/office/2006/documentManagement/types"/>
    <xsd:import namespace="http://schemas.microsoft.com/office/infopath/2007/PartnerControls"/>
    <xsd:element name="Alternative_x0020_or_x0020_sub_x0020_tiltle" ma:index="1" nillable="true" ma:displayName="Alternative or sub title" ma:internalName="Alternative_x0020_or_x0020_sub_x0020_tiltle">
      <xsd:simpleType>
        <xsd:restriction base="dms:Text">
          <xsd:maxLength value="255"/>
        </xsd:restriction>
      </xsd:simpleType>
    </xsd:element>
    <xsd:element name="DocumentAuthor" ma:index="3" nillable="true" ma:displayName="Additional Authors" ma:list="UserInfo" ma:SharePointGroup="0" ma:internalName="Document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Status" ma:index="5" nillable="true" ma:displayName="Document Status" ma:default="Shared" ma:format="Dropdown" ma:internalName="Document_x0020_Status" ma:readOnly="false">
      <xsd:simpleType>
        <xsd:restriction base="dms:Choice">
          <xsd:enumeration value="Shared"/>
          <xsd:enumeration value="In Review"/>
          <xsd:enumeration value="Awaiting Approval"/>
          <xsd:enumeration value="Approved"/>
          <xsd:enumeration value="Rejected"/>
        </xsd:restriction>
      </xsd:simpleType>
    </xsd:element>
    <xsd:element name="Document_x0020_Description" ma:index="8" nillable="true" ma:displayName="Document Description" ma:internalName="Document_x0020_Description">
      <xsd:simpleType>
        <xsd:restriction base="dms:Text">
          <xsd:maxLength value="255"/>
        </xsd:restriction>
      </xsd:simpleType>
    </xsd:element>
    <xsd:element name="Reviewer" ma:index="9" nillable="true" ma:displayName="Reviewers" ma:list="UserInfo" ma:SharePointGroup="0" ma:internalName="Review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 ma:index="10" nillable="true" ma:displayName="Approvers" ma:list="UserInfo" ma:SharePointGroup="0" ma:internalName="Approv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lated_x0020_Document_x0020_Link" ma:index="11" nillable="true" ma:displayName="Related Document Link" ma:format="Hyperlink" ma:internalName="Related_x0020_Document_x0020_Link">
      <xsd:complexType>
        <xsd:complexContent>
          <xsd:extension base="dms:URL">
            <xsd:sequence>
              <xsd:element name="Url" type="dms:ValidUrl" minOccurs="0" nillable="true"/>
              <xsd:element name="Description" type="xsd:string" nillable="true"/>
            </xsd:sequence>
          </xsd:extension>
        </xsd:complexContent>
      </xsd:complexType>
    </xsd:element>
    <xsd:element name="Related_x0020_Document" ma:index="12" nillable="true" ma:displayName="Related Document" ma:internalName="Related_x0020_Document">
      <xsd:simpleType>
        <xsd:restriction base="dms:Text">
          <xsd:maxLength value="255"/>
        </xsd:restriction>
      </xsd:simpleType>
    </xsd:element>
    <xsd:element name="External_x0020_File_x0020_Reference" ma:index="14" nillable="true" ma:displayName="Registered Number" ma:internalName="External_x0020_File_x0020_Reference">
      <xsd:simpleType>
        <xsd:restriction base="dms:Text">
          <xsd:maxLength value="255"/>
        </xsd:restriction>
      </xsd:simpleType>
    </xsd:element>
    <xsd:element name="Retention_x0020_Trigger_x0020_Date" ma:index="15" nillable="true" ma:displayName="Retention Trigger Date" ma:format="DateOnly" ma:internalName="Retention_x0020_Trigger_x0020_Date">
      <xsd:simpleType>
        <xsd:restriction base="dms:DateTime"/>
      </xsd:simple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e993c7ebdb0844bda77b49081e8191e4" ma:index="23" nillable="true" ma:taxonomy="true" ma:internalName="e993c7ebdb0844bda77b49081e8191e4" ma:taxonomyFieldName="_cx_SecurityMarkings" ma:displayName="Classification" ma:readOnly="false" ma:default="" ma:fieldId="{e993c7eb-db08-44bd-a77b-49081e8191e4}" ma:sspId="92743a9e-59ef-4080-9313-9c8ffbdd1a8b" ma:termSetId="a9da5f56-ebc6-4d64-8a44-41072e1701b2" ma:anchorId="00000000-0000-0000-0000-000000000000" ma:open="false" ma:isKeyword="false">
      <xsd:complexType>
        <xsd:sequence>
          <xsd:element ref="pc:Terms" minOccurs="0" maxOccurs="1"/>
        </xsd:sequence>
      </xsd:complexType>
    </xsd:element>
    <xsd:element name="TaxCatchAll" ma:index="24" nillable="true" ma:displayName="Taxonomy Catch All Column" ma:description="" ma:hidden="true" ma:list="{ea5496a5-a8eb-4322-b0a5-395596748c3f}" ma:internalName="TaxCatchAll" ma:showField="CatchAllData" ma:web="1eee4ddb-a1f9-40b8-9282-d53ea582adeb">
      <xsd:complexType>
        <xsd:complexContent>
          <xsd:extension base="dms:MultiChoiceLookup">
            <xsd:sequence>
              <xsd:element name="Value" type="dms:Lookup" maxOccurs="unbounded" minOccurs="0" nillable="true"/>
            </xsd:sequence>
          </xsd:extension>
        </xsd:complexContent>
      </xsd:complexType>
    </xsd:element>
    <xsd:element name="p5ac729c83584e2f99a2fbaff852a3d5" ma:index="27" nillable="true" ma:taxonomy="true" ma:internalName="p5ac729c83584e2f99a2fbaff852a3d5" ma:taxonomyFieldName="Trigger_x0020_Date_x0020_Description" ma:displayName="Trigger Date Description" ma:default="" ma:fieldId="{95ac729c-8358-4e2f-99a2-fbaff852a3d5}" ma:sspId="92743a9e-59ef-4080-9313-9c8ffbdd1a8b" ma:termSetId="67a11b7d-ab7d-4b4c-b26b-fa9cca66061c" ma:anchorId="00000000-0000-0000-0000-000000000000" ma:open="false" ma:isKeyword="false">
      <xsd:complexType>
        <xsd:sequence>
          <xsd:element ref="pc:Terms" minOccurs="0" maxOccurs="1"/>
        </xsd:sequence>
      </xsd:complexType>
    </xsd:element>
    <xsd:element name="a729509b32a34273afbf773e0c72336c" ma:index="28" nillable="true" ma:taxonomy="true" ma:internalName="a729509b32a34273afbf773e0c72336c" ma:taxonomyFieldName="Document_x0020_Type" ma:displayName="Document Type" ma:readOnly="false" ma:default="" ma:fieldId="{a729509b-32a3-4273-afbf-773e0c72336c}" ma:sspId="92743a9e-59ef-4080-9313-9c8ffbdd1a8b" ma:termSetId="b5534880-eda4-4ff7-954f-b315aee8a3a6" ma:anchorId="00000000-0000-0000-0000-000000000000" ma:open="false" ma:isKeyword="false">
      <xsd:complexType>
        <xsd:sequence>
          <xsd:element ref="pc:Terms" minOccurs="0" maxOccurs="1"/>
        </xsd:sequence>
      </xsd:complexType>
    </xsd:element>
    <xsd:element name="i06e5c8e6a124e91a91eaec9d03479dc" ma:index="29" nillable="true" ma:taxonomy="true" ma:internalName="i06e5c8e6a124e91a91eaec9d03479dc" ma:taxonomyFieldName="Record_x0020_Class" ma:displayName="Record Class" ma:readOnly="false" ma:default="" ma:fieldId="{206e5c8e-6a12-4e91-a91e-aec9d03479dc}" ma:sspId="92743a9e-59ef-4080-9313-9c8ffbdd1a8b" ma:termSetId="97570a61-5300-4cbe-92e6-1d764864d8f1" ma:anchorId="00000000-0000-0000-0000-000000000000" ma:open="false" ma:isKeyword="false">
      <xsd:complexType>
        <xsd:sequence>
          <xsd:element ref="pc:Terms" minOccurs="0" maxOccurs="1"/>
        </xsd:sequence>
      </xsd:complexType>
    </xsd:element>
    <xsd:element name="TaxCatchAllLabel" ma:index="30" nillable="true" ma:displayName="Taxonomy Catch All Column1" ma:description="" ma:hidden="true" ma:list="{ea5496a5-a8eb-4322-b0a5-395596748c3f}" ma:internalName="TaxCatchAllLabel" ma:readOnly="true" ma:showField="CatchAllDataLabel" ma:web="1eee4ddb-a1f9-40b8-9282-d53ea582adeb">
      <xsd:complexType>
        <xsd:complexContent>
          <xsd:extension base="dms:MultiChoiceLookup">
            <xsd:sequence>
              <xsd:element name="Value" type="dms:Lookup" maxOccurs="unbounded" minOccurs="0" nillable="true"/>
            </xsd:sequence>
          </xsd:extension>
        </xsd:complexContent>
      </xsd:complexType>
    </xsd:element>
    <xsd:element name="kcf4eeeda3c84b5b986ab6be7add1d2a" ma:index="31" nillable="true" ma:taxonomy="true" ma:internalName="kcf4eeeda3c84b5b986ab6be7add1d2a" ma:taxonomyFieldName="Document_x0020_Subject" ma:displayName="Document Subject" ma:default="" ma:fieldId="{4cf4eeed-a3c8-4b5b-986a-b6be7add1d2a}" ma:sspId="92743a9e-59ef-4080-9313-9c8ffbdd1a8b" ma:termSetId="4ef993e0-8a5b-4aa8-8f46-c709cbc36fc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6b2f57a-6e9b-4591-9b0e-84a562753077" elementFormDefault="qualified">
    <xsd:import namespace="http://schemas.microsoft.com/office/2006/documentManagement/types"/>
    <xsd:import namespace="http://schemas.microsoft.com/office/infopath/2007/PartnerControls"/>
    <xsd:element name="url0" ma:index="39" nillable="true" ma:displayName="url" ma:internalName="url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8" ma:displayName="Author"/>
        <xsd:element ref="dcterms:created" minOccurs="0" maxOccurs="1"/>
        <xsd:element ref="dc:identifier" minOccurs="0" maxOccurs="1"/>
        <xsd:element name="contentType" minOccurs="0" maxOccurs="1" type="xsd:string" ma:index="2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2D2314-C20B-4A7E-A17F-CBB864034903}">
  <ds:schemaRefs>
    <ds:schemaRef ds:uri="http://www.w3.org/XML/1998/namespace"/>
    <ds:schemaRef ds:uri="http://purl.org/dc/dcmitype/"/>
    <ds:schemaRef ds:uri="http://purl.org/dc/elements/1.1/"/>
    <ds:schemaRef ds:uri="http://purl.org/dc/terms/"/>
    <ds:schemaRef ds:uri="26b2f57a-6e9b-4591-9b0e-84a562753077"/>
    <ds:schemaRef ds:uri="http://schemas.microsoft.com/office/2006/documentManagement/types"/>
    <ds:schemaRef ds:uri="1eee4ddb-a1f9-40b8-9282-d53ea582adeb"/>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916A3ECC-B515-4A97-AAE9-906105ED357C}">
  <ds:schemaRefs>
    <ds:schemaRef ds:uri="http://schemas.microsoft.com/sharepoint/v3/contenttype/forms"/>
  </ds:schemaRefs>
</ds:datastoreItem>
</file>

<file path=customXml/itemProps3.xml><?xml version="1.0" encoding="utf-8"?>
<ds:datastoreItem xmlns:ds="http://schemas.openxmlformats.org/officeDocument/2006/customXml" ds:itemID="{BD65225A-F5C7-4772-934B-30305CB95246}">
  <ds:schemaRefs>
    <ds:schemaRef ds:uri="http://schemas.microsoft.com/office/2006/metadata/customXsn"/>
  </ds:schemaRefs>
</ds:datastoreItem>
</file>

<file path=customXml/itemProps4.xml><?xml version="1.0" encoding="utf-8"?>
<ds:datastoreItem xmlns:ds="http://schemas.openxmlformats.org/officeDocument/2006/customXml" ds:itemID="{D615DA07-3517-4F60-BD70-44168EEF7863}">
  <ds:schemaRefs>
    <ds:schemaRef ds:uri="http://schemas.microsoft.com/sharepoint/events"/>
  </ds:schemaRefs>
</ds:datastoreItem>
</file>

<file path=customXml/itemProps5.xml><?xml version="1.0" encoding="utf-8"?>
<ds:datastoreItem xmlns:ds="http://schemas.openxmlformats.org/officeDocument/2006/customXml" ds:itemID="{4C529422-CC5D-454B-BD69-5C5935D8D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eee4ddb-a1f9-40b8-9282-d53ea582adeb"/>
    <ds:schemaRef ds:uri="26b2f57a-6e9b-4591-9b0e-84a5627530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Notes</vt:lpstr>
      <vt:lpstr>Forecast</vt:lpstr>
      <vt:lpstr>Forecast Updated</vt:lpstr>
      <vt:lpstr>Data</vt:lpstr>
      <vt:lpstr>Month Rank</vt:lpstr>
      <vt:lpstr>Dispensing Days</vt:lpstr>
      <vt:lpstr>Regression Feed xyrs</vt:lpstr>
      <vt:lpstr>Regression Feed FUpdated</vt:lpstr>
      <vt:lpstr>DDMonth</vt:lpstr>
      <vt:lpstr>DDYear</vt:lpstr>
      <vt:lpstr>DispensingDays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Hayes, Tony</cp:lastModifiedBy>
  <dcterms:created xsi:type="dcterms:W3CDTF">2003-08-01T14:12:13Z</dcterms:created>
  <dcterms:modified xsi:type="dcterms:W3CDTF">2017-08-09T09:03:06Z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0x010100B9957A1BF2FBE8478EF96F1BD89AD4CA0300FA62A304AEE91743853B5C50BF5B4390</vt:lpwstr>
  </property>
  <property fmtid="{D5CDD505-2E9C-101B-9397-08002B2CF9AE}" pid="3" name="_dlc_policyId">
    <vt:lpwstr>/sr/gandf/Finance</vt:lpwstr>
  </property>
  <property fmtid="{D5CDD505-2E9C-101B-9397-08002B2CF9AE}" pid="4" name="ItemRetentionFormula">
    <vt:lpwstr>&lt;formula id="Microsoft.Office.RecordsManagement.PolicyFeatures.Expiration.Formula.BuiltIn"&gt;&lt;number&gt;3&lt;/number&gt;&lt;property&gt;Modified&lt;/property&gt;&lt;propertyId&gt;28cf69c5-fa48-462a-b5cd-27b6f9d2bd5f&lt;/propertyId&gt;&lt;period&gt;years&lt;/period&gt;&lt;/formula&gt;</vt:lpwstr>
  </property>
  <property fmtid="{D5CDD505-2E9C-101B-9397-08002B2CF9AE}" pid="5" name="_dlc_DocIdItemGuid">
    <vt:lpwstr>c8ac807c-103b-4ab6-93fd-320f83889dd6</vt:lpwstr>
  </property>
  <property fmtid="{D5CDD505-2E9C-101B-9397-08002B2CF9AE}" pid="6" name="Record Class">
    <vt:lpwstr>43;#Finance and Accounting|a572c143-3191-4262-9e01-e5e61eb3b989</vt:lpwstr>
  </property>
  <property fmtid="{D5CDD505-2E9C-101B-9397-08002B2CF9AE}" pid="7" name="TaxKeyword">
    <vt:lpwstr/>
  </property>
  <property fmtid="{D5CDD505-2E9C-101B-9397-08002B2CF9AE}" pid="8" name="_cx_SecurityMarkings">
    <vt:lpwstr>2104;#OFFICIAL-SENSITIVE|222b3a83-5441-4f0e-949c-aa40d477585a</vt:lpwstr>
  </property>
  <property fmtid="{D5CDD505-2E9C-101B-9397-08002B2CF9AE}" pid="9" name="Document Type">
    <vt:lpwstr>89;#Please select...|d4c3a339-8617-448c-96a4-aa4fe7bbd822</vt:lpwstr>
  </property>
  <property fmtid="{D5CDD505-2E9C-101B-9397-08002B2CF9AE}" pid="10" name="Document_x0020_Subject">
    <vt:lpwstr/>
  </property>
  <property fmtid="{D5CDD505-2E9C-101B-9397-08002B2CF9AE}" pid="11" name="Trigger_x0020_Date_x0020_Description">
    <vt:lpwstr/>
  </property>
  <property fmtid="{D5CDD505-2E9C-101B-9397-08002B2CF9AE}" pid="12" name="Trigger Date Description">
    <vt:lpwstr/>
  </property>
  <property fmtid="{D5CDD505-2E9C-101B-9397-08002B2CF9AE}" pid="13" name="Document Subject">
    <vt:lpwstr/>
  </property>
</Properties>
</file>